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791" activeTab="1"/>
  </bookViews>
  <sheets>
    <sheet name="Титульник" sheetId="1" r:id="rId1"/>
    <sheet name="Навчальний план" sheetId="2" r:id="rId2"/>
  </sheets>
  <definedNames>
    <definedName name="aa">#REF!</definedName>
    <definedName name="_xlnm.Print_Area" localSheetId="1">'Навчальний план'!$A$1:$P$73</definedName>
    <definedName name="_xlnm.Print_Area" localSheetId="0">'Титульник'!$A$2:$BE$33</definedName>
  </definedNames>
  <calcPr fullCalcOnLoad="1"/>
</workbook>
</file>

<file path=xl/sharedStrings.xml><?xml version="1.0" encoding="utf-8"?>
<sst xmlns="http://schemas.openxmlformats.org/spreadsheetml/2006/main" count="227" uniqueCount="175">
  <si>
    <t>Заліки</t>
  </si>
  <si>
    <t>Навчальні заняття</t>
  </si>
  <si>
    <t>Іспити</t>
  </si>
  <si>
    <t>№ п/п</t>
  </si>
  <si>
    <t>Переддипломна</t>
  </si>
  <si>
    <t>Практика</t>
  </si>
  <si>
    <t>Курсові роботи</t>
  </si>
  <si>
    <t>НАВЧАЛЬНИЙ ПЛАН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</si>
  <si>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</si>
  <si>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</si>
  <si>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</si>
  <si>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</si>
  <si>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</si>
  <si>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</si>
  <si>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</si>
  <si>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</si>
  <si>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</si>
  <si>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</si>
  <si>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</si>
  <si>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</si>
  <si>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</si>
  <si>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</si>
  <si>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</si>
  <si>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Донбаська державна машинобудівна академія</t>
  </si>
  <si>
    <t>С</t>
  </si>
  <si>
    <t>П</t>
  </si>
  <si>
    <t>Дипломне проектування</t>
  </si>
  <si>
    <t>Сучасні технології програмування</t>
  </si>
  <si>
    <t>Експертні системи</t>
  </si>
  <si>
    <t>Інтелектуальний аналіз даних</t>
  </si>
  <si>
    <t>Разом:</t>
  </si>
  <si>
    <t>Нейромережні технології</t>
  </si>
  <si>
    <t>Переддипломна практика</t>
  </si>
  <si>
    <t>Н</t>
  </si>
  <si>
    <t>Справка</t>
  </si>
  <si>
    <t>ЗД</t>
  </si>
  <si>
    <t>Назва
 практики</t>
  </si>
  <si>
    <t>Тижні</t>
  </si>
  <si>
    <t>1 курс</t>
  </si>
  <si>
    <t>НАЗВА НАВЧАЛЬНОЇ ДИСЦИПЛІНИ</t>
  </si>
  <si>
    <t>Кількість кредитів ЄКТС</t>
  </si>
  <si>
    <t>Кількість годин</t>
  </si>
  <si>
    <t>екзамени</t>
  </si>
  <si>
    <t>заліки</t>
  </si>
  <si>
    <t>курсові</t>
  </si>
  <si>
    <t>загальний обсяг</t>
  </si>
  <si>
    <t>аудиторні</t>
  </si>
  <si>
    <t>самостійна робота</t>
  </si>
  <si>
    <t>проекти</t>
  </si>
  <si>
    <t>роботи</t>
  </si>
  <si>
    <t>всього</t>
  </si>
  <si>
    <t>у тому числі:</t>
  </si>
  <si>
    <t xml:space="preserve">лекції </t>
  </si>
  <si>
    <t>лабораторні</t>
  </si>
  <si>
    <t>практичні</t>
  </si>
  <si>
    <t>Ректор __________________</t>
  </si>
  <si>
    <t>К</t>
  </si>
  <si>
    <t>Канікули</t>
  </si>
  <si>
    <t>Усього</t>
  </si>
  <si>
    <t>1. ОБОВ'ЯЗКОВІ НАВЧАЛЬНІ ДИСЦИПЛІНИ</t>
  </si>
  <si>
    <t>1.2.1</t>
  </si>
  <si>
    <t>Охорона праці в галузі та цивільний захист</t>
  </si>
  <si>
    <t>1.3.1</t>
  </si>
  <si>
    <t>Системи підтримки прийняття рішень</t>
  </si>
  <si>
    <t>ЗАТВЕРДЖЕНО:</t>
  </si>
  <si>
    <t>Міністерство освіти і науки  України</t>
  </si>
  <si>
    <t>на засіданні Вченої ради</t>
  </si>
  <si>
    <t>(Ковальов В.Д.)</t>
  </si>
  <si>
    <t>Настановна сесія</t>
  </si>
  <si>
    <t>Екзаменаційна сесія</t>
  </si>
  <si>
    <t>Настановна  сесія</t>
  </si>
  <si>
    <t>Викона-ння дипломн. роботи</t>
  </si>
  <si>
    <t>Ceместр</t>
  </si>
  <si>
    <t>Всього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</si>
  <si>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</si>
  <si>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</si>
  <si>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t>Кількість аудиторних годин по ceместрах</t>
  </si>
  <si>
    <t>2-й курс</t>
  </si>
  <si>
    <t>кількість тижнів</t>
  </si>
  <si>
    <t>1.1.1</t>
  </si>
  <si>
    <t>Іноземна мова (за професійним спрямуванням)</t>
  </si>
  <si>
    <t>1.1.1.1</t>
  </si>
  <si>
    <t>1.1.1.2</t>
  </si>
  <si>
    <t xml:space="preserve">Методологія та організація наукових досліджень </t>
  </si>
  <si>
    <t>1.2.2</t>
  </si>
  <si>
    <t>1.2.3</t>
  </si>
  <si>
    <t>Основи теорії керування якістю технологічних систем</t>
  </si>
  <si>
    <t>4</t>
  </si>
  <si>
    <t>Разом з підготовки магістра:</t>
  </si>
  <si>
    <t>Розподіл за семестрами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</si>
  <si>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</si>
  <si>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</si>
  <si>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</si>
  <si>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Розподілені комп'ютерні системи</t>
  </si>
  <si>
    <t xml:space="preserve">протокол № </t>
  </si>
  <si>
    <t>"    "                  20    р.</t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</si>
  <si>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</si>
  <si>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>Термін навчання на базі ОПП підготовки                    бакалавра - 1 рік 4 місяці</t>
  </si>
  <si>
    <t>Директор ЦДЗО</t>
  </si>
  <si>
    <t>М.М. Федоров</t>
  </si>
  <si>
    <t>1.1.  Цикл загальної підготовки</t>
  </si>
  <si>
    <t>1.2 Цикл професійної підготовки</t>
  </si>
  <si>
    <t>Разом п.1.1</t>
  </si>
  <si>
    <t>1.3. Практична підготовка</t>
  </si>
  <si>
    <t>1.4.1</t>
  </si>
  <si>
    <t>Голова проектної групи</t>
  </si>
  <si>
    <t>кваліфікаційна робота магістра</t>
  </si>
  <si>
    <t xml:space="preserve">Позначення: Т – теоретичне навчання; ПК - проміжний контроль; С – екзаменаційна сесія; П – практика; К – канікули; Д– дипломне проектування; А –  атестація </t>
  </si>
  <si>
    <t>1.1.2</t>
  </si>
  <si>
    <t>1.1.3</t>
  </si>
  <si>
    <t>2б</t>
  </si>
  <si>
    <t>Експертні системи та системи підтримки прийняття рішень</t>
  </si>
  <si>
    <t>2а</t>
  </si>
  <si>
    <t>1.2.4</t>
  </si>
  <si>
    <t>1.2.5</t>
  </si>
  <si>
    <t>1.2.5.2</t>
  </si>
  <si>
    <t>Математичні методи прийняття рішень</t>
  </si>
  <si>
    <t>1.2.6</t>
  </si>
  <si>
    <t>1.4. Атестація</t>
  </si>
  <si>
    <t>Кваліфікаційна робота магістра</t>
  </si>
  <si>
    <t>2. ДИСЦИПЛІНИ ВІЛЬНОГО ВИБОРУ</t>
  </si>
  <si>
    <t>2.1. Цикл загальної підготовки</t>
  </si>
  <si>
    <t>1</t>
  </si>
  <si>
    <t>Оцінка ефективності проектних рішень</t>
  </si>
  <si>
    <t>2</t>
  </si>
  <si>
    <t>Правове забезпечення безпеки підприємств України</t>
  </si>
  <si>
    <t>3</t>
  </si>
  <si>
    <t>Працевлаштування та ділова кар’єра</t>
  </si>
  <si>
    <t xml:space="preserve">Інтелектуальна власність </t>
  </si>
  <si>
    <t xml:space="preserve">5 </t>
  </si>
  <si>
    <t>Дисципліни з інших ОП ДДМА</t>
  </si>
  <si>
    <t>Разом п.2.1</t>
  </si>
  <si>
    <t>2.2 Цикл професійної підготовки</t>
  </si>
  <si>
    <t>2.2.1</t>
  </si>
  <si>
    <t>2.2.2</t>
  </si>
  <si>
    <t>2.2.3</t>
  </si>
  <si>
    <t>Інформаційні системи у фінансовій та банківській діяльності</t>
  </si>
  <si>
    <t>2.2.4</t>
  </si>
  <si>
    <r>
      <t xml:space="preserve">Теорія інформації </t>
    </r>
    <r>
      <rPr>
        <i/>
        <sz val="12"/>
        <rFont val="Times New Roman"/>
        <family val="1"/>
      </rPr>
      <t>(тільки у цьому році та наступному)</t>
    </r>
  </si>
  <si>
    <t>2.2.6</t>
  </si>
  <si>
    <t>2.2.7</t>
  </si>
  <si>
    <t>Сучасні методи проектування програмних систем на основі ООП</t>
  </si>
  <si>
    <t>2.2.8</t>
  </si>
  <si>
    <t>2.2.9</t>
  </si>
  <si>
    <t>Цільова індивідуальна підготовка</t>
  </si>
  <si>
    <t>2.2.9.1</t>
  </si>
  <si>
    <t>2.2.9.3</t>
  </si>
  <si>
    <t>Разом п. 2.2</t>
  </si>
  <si>
    <t>Здобувач вищої освіти повинен обрати дисципліну обсягом 3 кредити</t>
  </si>
  <si>
    <t>Дисципліни ВВ 1 сем. (повинен обрати 1 дисципліну)</t>
  </si>
  <si>
    <t>Дисципліни ВВ 2 сем. (повинен обрати 4 дисципліни)</t>
  </si>
  <si>
    <t>2 2 2 2</t>
  </si>
  <si>
    <t>Українська мова як іноземна (для іноземних громадян та осіб без громадянства)</t>
  </si>
  <si>
    <t>16 /16</t>
  </si>
  <si>
    <t>8 /8</t>
  </si>
  <si>
    <t>3. ПОЗАКРЕДИТНІ ДИСЦИПЛІНИ</t>
  </si>
  <si>
    <t>3.1</t>
  </si>
  <si>
    <t xml:space="preserve">   II. ЗВЕДЕНІ ДАНІ ПРО БЮДЖЕТ ЧАСУ, тижні                                               ІІІ. ПРАКТИКА                                IV. АТЕСТАЦІЯ</t>
  </si>
  <si>
    <t>№</t>
  </si>
  <si>
    <t>Форма атестації (екзамен, дипломний проект (робота))</t>
  </si>
  <si>
    <r>
      <t xml:space="preserve">спеціальність:  </t>
    </r>
    <r>
      <rPr>
        <b/>
        <sz val="14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</si>
  <si>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14"/>
        <rFont val="Times New Roman"/>
        <family val="1"/>
      </rPr>
      <t>Інформаційні системи та технології</t>
    </r>
  </si>
  <si>
    <t>Кваліфікація:  магістр з інформаційних систем та технологій</t>
  </si>
  <si>
    <t>V. План освітнього процесу на 2020/2021 навчальний рік       Інформаційні системи та технології (магістр заочна форма)</t>
  </si>
  <si>
    <t>1.2.1.1</t>
  </si>
  <si>
    <t>1.2.1.2</t>
  </si>
  <si>
    <t>1.2.3.1</t>
  </si>
  <si>
    <t>1.2.3.2</t>
  </si>
  <si>
    <t>Інтелектуальні системи прийняття рішень на промислових підприємствах</t>
  </si>
  <si>
    <t>Програмування мобільних пристроїв</t>
  </si>
  <si>
    <t>Методи синтезу апаратних засобів</t>
  </si>
  <si>
    <t>І . ГРАФІК ОСВІТНЬОГО ПРОЦЕСУ</t>
  </si>
  <si>
    <t>Атест.</t>
  </si>
  <si>
    <t>А</t>
  </si>
  <si>
    <t>Атестація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</si>
</sst>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_-;\-* #,##0_-;\ &quot;&quot;_-;_-@_-"/>
    <numFmt numFmtId="182" formatCode="#,##0;\-* #,##0_-;\ &quot;&quot;_-;_-@_-"/>
    <numFmt numFmtId="183" formatCode="#,##0;\-* #,##0_-;\ _-;_-@_-"/>
    <numFmt numFmtId="184" formatCode="#,##0_-;\-* #,##0_-;\ _-;_-@_-"/>
    <numFmt numFmtId="185" formatCode="#,##0_ ;\-#,##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u val="single"/>
      <sz val="16"/>
      <name val="Times New Roman"/>
      <family val="1"/>
    </font>
    <font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15" fillId="0" borderId="20" xfId="0" applyNumberFormat="1" applyFont="1" applyFill="1" applyBorder="1" applyAlignment="1" applyProtection="1">
      <alignment horizontal="center" vertical="center"/>
      <protection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81" fontId="4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53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0" xfId="53" applyFont="1">
      <alignment/>
      <protection/>
    </xf>
    <xf numFmtId="0" fontId="17" fillId="0" borderId="0" xfId="54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horizontal="right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83" fontId="15" fillId="0" borderId="10" xfId="0" applyNumberFormat="1" applyFont="1" applyFill="1" applyBorder="1" applyAlignment="1" applyProtection="1">
      <alignment horizontal="center" vertical="center"/>
      <protection/>
    </xf>
    <xf numFmtId="183" fontId="15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15" fillId="0" borderId="12" xfId="0" applyNumberFormat="1" applyFont="1" applyFill="1" applyBorder="1" applyAlignment="1" applyProtection="1">
      <alignment horizontal="center" vertical="center" wrapText="1"/>
      <protection/>
    </xf>
    <xf numFmtId="183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183" fontId="20" fillId="0" borderId="30" xfId="0" applyNumberFormat="1" applyFont="1" applyFill="1" applyBorder="1" applyAlignment="1" applyProtection="1">
      <alignment horizontal="center" vertical="center" wrapText="1"/>
      <protection/>
    </xf>
    <xf numFmtId="183" fontId="15" fillId="0" borderId="30" xfId="0" applyNumberFormat="1" applyFont="1" applyFill="1" applyBorder="1" applyAlignment="1" applyProtection="1">
      <alignment horizontal="center" vertical="center" wrapText="1"/>
      <protection/>
    </xf>
    <xf numFmtId="183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180" fontId="4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183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183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83" fontId="6" fillId="0" borderId="3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38" xfId="56" applyNumberFormat="1" applyFont="1" applyFill="1" applyBorder="1" applyAlignment="1" applyProtection="1">
      <alignment horizontal="center" vertical="center"/>
      <protection/>
    </xf>
    <xf numFmtId="49" fontId="6" fillId="0" borderId="26" xfId="56" applyNumberFormat="1" applyFont="1" applyFill="1" applyBorder="1" applyAlignment="1">
      <alignment horizontal="left" vertical="center" wrapText="1"/>
      <protection/>
    </xf>
    <xf numFmtId="181" fontId="4" fillId="0" borderId="26" xfId="56" applyNumberFormat="1" applyFont="1" applyFill="1" applyBorder="1" applyAlignment="1" applyProtection="1">
      <alignment horizontal="center" vertical="center"/>
      <protection/>
    </xf>
    <xf numFmtId="49" fontId="4" fillId="0" borderId="26" xfId="56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7" fillId="0" borderId="12" xfId="54" applyFont="1" applyBorder="1" applyAlignment="1">
      <alignment horizontal="center" vertical="center" wrapText="1"/>
      <protection/>
    </xf>
    <xf numFmtId="0" fontId="5" fillId="0" borderId="41" xfId="54" applyFont="1" applyBorder="1" applyAlignment="1">
      <alignment horizontal="center" vertical="center" wrapText="1"/>
      <protection/>
    </xf>
    <xf numFmtId="0" fontId="5" fillId="0" borderId="42" xfId="54" applyFont="1" applyBorder="1" applyAlignment="1">
      <alignment horizontal="center" vertical="center" wrapText="1"/>
      <protection/>
    </xf>
    <xf numFmtId="0" fontId="5" fillId="0" borderId="43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3" fillId="0" borderId="0" xfId="53" applyFont="1" applyBorder="1" applyAlignment="1">
      <alignment horizontal="left" wrapText="1"/>
      <protection/>
    </xf>
    <xf numFmtId="0" fontId="9" fillId="0" borderId="0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6" xfId="54" applyFont="1" applyBorder="1" applyAlignment="1">
      <alignment horizontal="center" vertical="center" wrapText="1"/>
      <protection/>
    </xf>
    <xf numFmtId="0" fontId="5" fillId="0" borderId="48" xfId="54" applyFont="1" applyBorder="1" applyAlignment="1">
      <alignment horizontal="center" vertical="center" wrapText="1"/>
      <protection/>
    </xf>
    <xf numFmtId="0" fontId="5" fillId="0" borderId="47" xfId="54" applyFont="1" applyBorder="1" applyAlignment="1">
      <alignment horizontal="center" vertical="center" wrapText="1"/>
      <protection/>
    </xf>
    <xf numFmtId="0" fontId="12" fillId="0" borderId="42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0" fillId="0" borderId="40" xfId="0" applyFont="1" applyBorder="1" applyAlignment="1">
      <alignment wrapText="1"/>
    </xf>
    <xf numFmtId="49" fontId="5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23" xfId="54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49" fontId="3" fillId="0" borderId="23" xfId="54" applyNumberFormat="1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5" fillId="0" borderId="0" xfId="54" applyFont="1" applyAlignment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7" fillId="0" borderId="41" xfId="54" applyFont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0" fillId="0" borderId="42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Alignment="1">
      <alignment wrapText="1"/>
    </xf>
    <xf numFmtId="0" fontId="0" fillId="0" borderId="48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7" xfId="0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3" fillId="0" borderId="0" xfId="53" applyFont="1" applyAlignment="1">
      <alignment horizontal="left" vertical="center" wrapText="1"/>
      <protection/>
    </xf>
    <xf numFmtId="0" fontId="12" fillId="0" borderId="0" xfId="53" applyFont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0" xfId="53" applyFont="1" applyAlignment="1">
      <alignment horizontal="left" wrapText="1"/>
      <protection/>
    </xf>
    <xf numFmtId="0" fontId="3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181" fontId="4" fillId="0" borderId="40" xfId="0" applyNumberFormat="1" applyFont="1" applyFill="1" applyBorder="1" applyAlignment="1" applyProtection="1">
      <alignment horizontal="center" vertical="center" wrapText="1"/>
      <protection/>
    </xf>
    <xf numFmtId="181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181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23" xfId="0" applyNumberFormat="1" applyFont="1" applyFill="1" applyBorder="1" applyAlignment="1" applyProtection="1">
      <alignment horizontal="center" vertical="center"/>
      <protection/>
    </xf>
    <xf numFmtId="18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4" fillId="0" borderId="29" xfId="0" applyNumberFormat="1" applyFont="1" applyFill="1" applyBorder="1" applyAlignment="1" applyProtection="1">
      <alignment horizontal="center" vertical="center" textRotation="90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29" xfId="0" applyNumberFormat="1" applyFont="1" applyFill="1" applyBorder="1" applyAlignment="1" applyProtection="1">
      <alignment horizontal="center" vertical="center" wrapText="1"/>
      <protection/>
    </xf>
    <xf numFmtId="181" fontId="4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41" xfId="0" applyNumberFormat="1" applyFont="1" applyFill="1" applyBorder="1" applyAlignment="1" applyProtection="1">
      <alignment horizontal="center" vertical="center" wrapText="1"/>
      <protection/>
    </xf>
    <xf numFmtId="181" fontId="4" fillId="0" borderId="42" xfId="0" applyNumberFormat="1" applyFont="1" applyFill="1" applyBorder="1" applyAlignment="1" applyProtection="1">
      <alignment horizontal="center" vertical="center" wrapText="1"/>
      <protection/>
    </xf>
    <xf numFmtId="181" fontId="4" fillId="0" borderId="44" xfId="0" applyNumberFormat="1" applyFont="1" applyFill="1" applyBorder="1" applyAlignment="1" applyProtection="1">
      <alignment horizontal="center" vertical="center" wrapText="1"/>
      <protection/>
    </xf>
    <xf numFmtId="181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59" xfId="0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65" xfId="0" applyFont="1" applyFill="1" applyBorder="1" applyAlignment="1">
      <alignment horizontal="right" vertical="center" wrapText="1"/>
    </xf>
    <xf numFmtId="0" fontId="6" fillId="0" borderId="66" xfId="0" applyFont="1" applyFill="1" applyBorder="1" applyAlignment="1">
      <alignment horizontal="right" vertical="center" wrapText="1"/>
    </xf>
    <xf numFmtId="0" fontId="6" fillId="0" borderId="6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68" xfId="0" applyFont="1" applyFill="1" applyBorder="1" applyAlignment="1">
      <alignment horizontal="right" vertical="center" wrapText="1"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3Тит ПриклМех_16_17_спец_заоч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zoomScale="70" zoomScaleNormal="70" zoomScaleSheetLayoutView="90" zoomScalePageLayoutView="0" workbookViewId="0" topLeftCell="A7">
      <selection activeCell="BH22" sqref="BH22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</row>
    <row r="2" spans="1:57" ht="20.25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231" t="s">
        <v>65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23.25" customHeight="1">
      <c r="A3" s="159" t="s">
        <v>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11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</row>
    <row r="4" spans="1:57" ht="18.75" customHeight="1">
      <c r="A4" s="235" t="s">
        <v>94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 t="s">
        <v>23</v>
      </c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</row>
    <row r="5" spans="1:57" s="2" customFormat="1" ht="20.25">
      <c r="A5" s="238" t="s">
        <v>95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6" t="s">
        <v>7</v>
      </c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11" t="s">
        <v>162</v>
      </c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</row>
    <row r="6" spans="1:57" s="2" customFormat="1" ht="23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58" t="s">
        <v>74</v>
      </c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3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</row>
    <row r="7" spans="1:57" s="2" customFormat="1" ht="18.75" customHeight="1">
      <c r="A7" s="212" t="s">
        <v>55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58" t="s">
        <v>75</v>
      </c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44"/>
      <c r="AM7" s="44"/>
      <c r="AN7" s="45"/>
      <c r="AO7" s="240" t="s">
        <v>97</v>
      </c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</row>
    <row r="8" spans="1:57" s="2" customFormat="1" ht="22.5" customHeight="1">
      <c r="A8" s="159" t="s">
        <v>67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8" t="s">
        <v>160</v>
      </c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</row>
    <row r="9" spans="16:57" s="2" customFormat="1" ht="24" customHeight="1">
      <c r="P9" s="229" t="s">
        <v>96</v>
      </c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44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</row>
    <row r="10" spans="16:57" s="2" customFormat="1" ht="18.75" customHeight="1">
      <c r="P10" s="13" t="s">
        <v>161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</row>
    <row r="11" spans="16:57" s="2" customFormat="1" ht="18.75" customHeight="1"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39:40" s="2" customFormat="1" ht="18.75">
      <c r="AM12" s="40"/>
      <c r="AN12" s="40"/>
    </row>
    <row r="13" spans="1:57" s="2" customFormat="1" ht="18.75">
      <c r="A13" s="237" t="s">
        <v>171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</row>
    <row r="14" ht="16.5" thickBot="1"/>
    <row r="15" spans="1:53" ht="19.5" customHeight="1">
      <c r="A15" s="242" t="s">
        <v>20</v>
      </c>
      <c r="B15" s="199" t="s">
        <v>8</v>
      </c>
      <c r="C15" s="200"/>
      <c r="D15" s="200"/>
      <c r="E15" s="201"/>
      <c r="F15" s="199" t="s">
        <v>9</v>
      </c>
      <c r="G15" s="200"/>
      <c r="H15" s="200"/>
      <c r="I15" s="201"/>
      <c r="J15" s="199" t="s">
        <v>10</v>
      </c>
      <c r="K15" s="200"/>
      <c r="L15" s="200"/>
      <c r="M15" s="201"/>
      <c r="N15" s="199" t="s">
        <v>11</v>
      </c>
      <c r="O15" s="200"/>
      <c r="P15" s="200"/>
      <c r="Q15" s="200"/>
      <c r="R15" s="201"/>
      <c r="S15" s="199" t="s">
        <v>12</v>
      </c>
      <c r="T15" s="200"/>
      <c r="U15" s="200"/>
      <c r="V15" s="201"/>
      <c r="W15" s="199" t="s">
        <v>13</v>
      </c>
      <c r="X15" s="200"/>
      <c r="Y15" s="200"/>
      <c r="Z15" s="200"/>
      <c r="AA15" s="201"/>
      <c r="AB15" s="199" t="s">
        <v>14</v>
      </c>
      <c r="AC15" s="200"/>
      <c r="AD15" s="200"/>
      <c r="AE15" s="201"/>
      <c r="AF15" s="199" t="s">
        <v>15</v>
      </c>
      <c r="AG15" s="200"/>
      <c r="AH15" s="200"/>
      <c r="AI15" s="201"/>
      <c r="AJ15" s="199" t="s">
        <v>16</v>
      </c>
      <c r="AK15" s="200"/>
      <c r="AL15" s="200"/>
      <c r="AM15" s="201"/>
      <c r="AN15" s="199" t="s">
        <v>17</v>
      </c>
      <c r="AO15" s="200"/>
      <c r="AP15" s="200"/>
      <c r="AQ15" s="200"/>
      <c r="AR15" s="201"/>
      <c r="AS15" s="199" t="s">
        <v>18</v>
      </c>
      <c r="AT15" s="200"/>
      <c r="AU15" s="200"/>
      <c r="AV15" s="201"/>
      <c r="AW15" s="199" t="s">
        <v>19</v>
      </c>
      <c r="AX15" s="200"/>
      <c r="AY15" s="200"/>
      <c r="AZ15" s="200"/>
      <c r="BA15" s="201"/>
    </row>
    <row r="16" spans="1:53" ht="19.5" customHeight="1" thickBot="1">
      <c r="A16" s="243"/>
      <c r="B16" s="24">
        <v>1</v>
      </c>
      <c r="C16" s="25">
        <v>2</v>
      </c>
      <c r="D16" s="25">
        <v>3</v>
      </c>
      <c r="E16" s="26">
        <v>4</v>
      </c>
      <c r="F16" s="24">
        <v>5</v>
      </c>
      <c r="G16" s="25">
        <v>6</v>
      </c>
      <c r="H16" s="25">
        <v>7</v>
      </c>
      <c r="I16" s="26">
        <v>8</v>
      </c>
      <c r="J16" s="24">
        <v>9</v>
      </c>
      <c r="K16" s="25">
        <v>10</v>
      </c>
      <c r="L16" s="25">
        <v>11</v>
      </c>
      <c r="M16" s="26">
        <v>12</v>
      </c>
      <c r="N16" s="24">
        <v>13</v>
      </c>
      <c r="O16" s="25">
        <v>14</v>
      </c>
      <c r="P16" s="25">
        <v>15</v>
      </c>
      <c r="Q16" s="25">
        <v>16</v>
      </c>
      <c r="R16" s="26">
        <v>17</v>
      </c>
      <c r="S16" s="24">
        <v>18</v>
      </c>
      <c r="T16" s="25">
        <v>19</v>
      </c>
      <c r="U16" s="25">
        <v>20</v>
      </c>
      <c r="V16" s="26">
        <v>21</v>
      </c>
      <c r="W16" s="24">
        <v>22</v>
      </c>
      <c r="X16" s="25">
        <v>23</v>
      </c>
      <c r="Y16" s="25">
        <v>24</v>
      </c>
      <c r="Z16" s="25">
        <v>25</v>
      </c>
      <c r="AA16" s="26">
        <v>26</v>
      </c>
      <c r="AB16" s="24">
        <v>27</v>
      </c>
      <c r="AC16" s="25">
        <v>28</v>
      </c>
      <c r="AD16" s="25">
        <v>29</v>
      </c>
      <c r="AE16" s="26">
        <v>30</v>
      </c>
      <c r="AF16" s="24">
        <v>31</v>
      </c>
      <c r="AG16" s="25">
        <v>32</v>
      </c>
      <c r="AH16" s="25">
        <v>33</v>
      </c>
      <c r="AI16" s="26">
        <v>34</v>
      </c>
      <c r="AJ16" s="24">
        <v>35</v>
      </c>
      <c r="AK16" s="25">
        <v>36</v>
      </c>
      <c r="AL16" s="25">
        <v>37</v>
      </c>
      <c r="AM16" s="27">
        <v>38</v>
      </c>
      <c r="AN16" s="24">
        <v>39</v>
      </c>
      <c r="AO16" s="25">
        <v>40</v>
      </c>
      <c r="AP16" s="25">
        <v>41</v>
      </c>
      <c r="AQ16" s="25">
        <v>42</v>
      </c>
      <c r="AR16" s="26">
        <v>43</v>
      </c>
      <c r="AS16" s="28">
        <v>44</v>
      </c>
      <c r="AT16" s="25">
        <v>45</v>
      </c>
      <c r="AU16" s="25">
        <v>46</v>
      </c>
      <c r="AV16" s="26">
        <v>47</v>
      </c>
      <c r="AW16" s="28">
        <v>48</v>
      </c>
      <c r="AX16" s="25">
        <v>49</v>
      </c>
      <c r="AY16" s="25">
        <v>50</v>
      </c>
      <c r="AZ16" s="25">
        <v>51</v>
      </c>
      <c r="BA16" s="26">
        <v>52</v>
      </c>
    </row>
    <row r="17" spans="1:53" ht="18.75">
      <c r="A17" s="46">
        <v>1</v>
      </c>
      <c r="B17" s="47" t="s">
        <v>33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24</v>
      </c>
      <c r="R17" s="51" t="s">
        <v>33</v>
      </c>
      <c r="S17" s="52" t="s">
        <v>56</v>
      </c>
      <c r="T17" s="49" t="s">
        <v>56</v>
      </c>
      <c r="U17" s="49"/>
      <c r="V17" s="49"/>
      <c r="W17" s="49"/>
      <c r="X17" s="49"/>
      <c r="Y17" s="49"/>
      <c r="Z17" s="49"/>
      <c r="AA17" s="49"/>
      <c r="AB17" s="49"/>
      <c r="AC17" s="52"/>
      <c r="AD17" s="50"/>
      <c r="AE17" s="51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 t="s">
        <v>24</v>
      </c>
      <c r="AR17" s="53" t="s">
        <v>56</v>
      </c>
      <c r="AS17" s="49" t="s">
        <v>56</v>
      </c>
      <c r="AT17" s="49" t="s">
        <v>56</v>
      </c>
      <c r="AU17" s="49" t="s">
        <v>56</v>
      </c>
      <c r="AV17" s="49" t="s">
        <v>56</v>
      </c>
      <c r="AW17" s="49" t="s">
        <v>56</v>
      </c>
      <c r="AX17" s="49" t="s">
        <v>56</v>
      </c>
      <c r="AY17" s="49" t="s">
        <v>56</v>
      </c>
      <c r="AZ17" s="49" t="s">
        <v>56</v>
      </c>
      <c r="BA17" s="54" t="s">
        <v>56</v>
      </c>
    </row>
    <row r="18" spans="1:53" s="3" customFormat="1" ht="15.75">
      <c r="A18" s="46">
        <v>2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22</v>
      </c>
      <c r="G18" s="49" t="s">
        <v>22</v>
      </c>
      <c r="H18" s="49" t="s">
        <v>22</v>
      </c>
      <c r="I18" s="49" t="s">
        <v>22</v>
      </c>
      <c r="J18" s="49" t="s">
        <v>22</v>
      </c>
      <c r="K18" s="49" t="s">
        <v>22</v>
      </c>
      <c r="L18" s="49" t="s">
        <v>22</v>
      </c>
      <c r="M18" s="49" t="s">
        <v>22</v>
      </c>
      <c r="N18" s="49" t="s">
        <v>22</v>
      </c>
      <c r="O18" s="49" t="s">
        <v>22</v>
      </c>
      <c r="P18" s="49" t="s">
        <v>22</v>
      </c>
      <c r="Q18" s="49" t="s">
        <v>22</v>
      </c>
      <c r="R18" s="49" t="s">
        <v>22</v>
      </c>
      <c r="S18" s="49" t="s">
        <v>22</v>
      </c>
      <c r="T18" s="49" t="s">
        <v>35</v>
      </c>
      <c r="U18" s="49" t="s">
        <v>35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9" ht="15.75">
      <c r="A19" s="241"/>
      <c r="B19" s="241"/>
      <c r="C19" s="241"/>
      <c r="D19" s="241"/>
      <c r="E19" s="241"/>
      <c r="F19" s="241"/>
      <c r="G19" s="241"/>
      <c r="H19" s="241"/>
      <c r="I19" s="241"/>
    </row>
    <row r="20" spans="1:53" ht="18.75" customHeight="1">
      <c r="A20" s="205" t="s">
        <v>107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</row>
    <row r="21" spans="1:9" ht="15.75">
      <c r="A21" s="55"/>
      <c r="B21" s="55"/>
      <c r="C21" s="55"/>
      <c r="D21" s="55"/>
      <c r="E21" s="55"/>
      <c r="F21" s="55"/>
      <c r="G21" s="55"/>
      <c r="H21" s="55"/>
      <c r="I21" s="55"/>
    </row>
    <row r="22" spans="10:57" ht="18.75" customHeight="1">
      <c r="J22" s="202" t="s">
        <v>68</v>
      </c>
      <c r="K22" s="202"/>
      <c r="L22" s="202"/>
      <c r="M22" s="202"/>
      <c r="N22" s="202"/>
      <c r="Q22" s="202" t="s">
        <v>69</v>
      </c>
      <c r="R22" s="202"/>
      <c r="S22" s="202"/>
      <c r="T22" s="202"/>
      <c r="U22" s="202"/>
      <c r="V22" s="202"/>
      <c r="W22" s="2"/>
      <c r="X22" s="2"/>
      <c r="Y22" s="202" t="s">
        <v>5</v>
      </c>
      <c r="Z22" s="177"/>
      <c r="AA22" s="177"/>
      <c r="AB22" s="177"/>
      <c r="AC22" s="177"/>
      <c r="AD22" s="29"/>
      <c r="AE22" s="2"/>
      <c r="AF22" s="208" t="s">
        <v>57</v>
      </c>
      <c r="AG22" s="209"/>
      <c r="AH22" s="209"/>
      <c r="AI22" s="209"/>
      <c r="AJ22" s="209"/>
      <c r="AK22" s="2"/>
      <c r="AL22" s="2"/>
      <c r="AM22" s="202" t="s">
        <v>26</v>
      </c>
      <c r="AN22" s="202"/>
      <c r="AO22" s="202"/>
      <c r="AP22" s="202"/>
      <c r="AQ22" s="202"/>
      <c r="AR22" s="2"/>
      <c r="AS22" s="14"/>
      <c r="AT22" s="202" t="s">
        <v>174</v>
      </c>
      <c r="AU22" s="202"/>
      <c r="AV22" s="202"/>
      <c r="AW22" s="202"/>
      <c r="AX22" s="202"/>
      <c r="AY22" s="14"/>
      <c r="AZ22" s="14"/>
      <c r="BA22" s="14"/>
      <c r="BB22" s="14"/>
      <c r="BC22" s="14"/>
      <c r="BD22" s="2"/>
      <c r="BE22" s="2"/>
    </row>
    <row r="23" spans="10:57" ht="18.75">
      <c r="J23" s="202"/>
      <c r="K23" s="202"/>
      <c r="L23" s="202"/>
      <c r="M23" s="202"/>
      <c r="N23" s="202"/>
      <c r="Q23" s="203"/>
      <c r="R23" s="203"/>
      <c r="S23" s="203"/>
      <c r="T23" s="203"/>
      <c r="U23" s="203"/>
      <c r="V23" s="203"/>
      <c r="W23" s="2"/>
      <c r="X23" s="2"/>
      <c r="Y23" s="197"/>
      <c r="Z23" s="197"/>
      <c r="AA23" s="197"/>
      <c r="AB23" s="197"/>
      <c r="AC23" s="197"/>
      <c r="AD23" s="14"/>
      <c r="AE23" s="2"/>
      <c r="AF23" s="210"/>
      <c r="AG23" s="210"/>
      <c r="AH23" s="210"/>
      <c r="AI23" s="210"/>
      <c r="AJ23" s="210"/>
      <c r="AK23" s="2"/>
      <c r="AL23" s="2"/>
      <c r="AM23" s="202"/>
      <c r="AN23" s="202"/>
      <c r="AO23" s="202"/>
      <c r="AP23" s="202"/>
      <c r="AQ23" s="202"/>
      <c r="AR23" s="2"/>
      <c r="AS23" s="14"/>
      <c r="AT23" s="202"/>
      <c r="AU23" s="202"/>
      <c r="AV23" s="202"/>
      <c r="AW23" s="202"/>
      <c r="AX23" s="202"/>
      <c r="AY23" s="14"/>
      <c r="AZ23" s="14"/>
      <c r="BA23" s="14"/>
      <c r="BB23" s="14"/>
      <c r="BC23" s="14"/>
      <c r="BD23" s="2"/>
      <c r="BE23" s="2"/>
    </row>
    <row r="24" spans="10:57" ht="18.75">
      <c r="J24" s="195" t="s">
        <v>33</v>
      </c>
      <c r="K24" s="195"/>
      <c r="L24" s="195"/>
      <c r="M24" s="195"/>
      <c r="N24" s="195"/>
      <c r="Q24" s="190" t="s">
        <v>24</v>
      </c>
      <c r="R24" s="191"/>
      <c r="S24" s="191"/>
      <c r="T24" s="191"/>
      <c r="U24" s="191"/>
      <c r="V24" s="192"/>
      <c r="Y24" s="190" t="s">
        <v>25</v>
      </c>
      <c r="Z24" s="206"/>
      <c r="AA24" s="206"/>
      <c r="AB24" s="206"/>
      <c r="AC24" s="207"/>
      <c r="AD24" s="39"/>
      <c r="AF24" s="195" t="s">
        <v>56</v>
      </c>
      <c r="AG24" s="204"/>
      <c r="AH24" s="204"/>
      <c r="AI24" s="204"/>
      <c r="AJ24" s="204"/>
      <c r="AM24" s="190" t="s">
        <v>22</v>
      </c>
      <c r="AN24" s="191"/>
      <c r="AO24" s="191"/>
      <c r="AP24" s="191"/>
      <c r="AQ24" s="192"/>
      <c r="AS24" s="39"/>
      <c r="AT24" s="190" t="s">
        <v>173</v>
      </c>
      <c r="AU24" s="191"/>
      <c r="AV24" s="191"/>
      <c r="AW24" s="191"/>
      <c r="AX24" s="192"/>
      <c r="AY24" s="56"/>
      <c r="AZ24" s="56"/>
      <c r="BA24" s="56"/>
      <c r="BB24" s="56"/>
      <c r="BC24" s="56"/>
      <c r="BD24" s="2"/>
      <c r="BE24" s="2"/>
    </row>
    <row r="26" spans="49:53" s="57" customFormat="1" ht="15.75">
      <c r="AW26" s="58"/>
      <c r="AX26" s="58"/>
      <c r="AY26" s="58"/>
      <c r="AZ26" s="58"/>
      <c r="BA26" s="58"/>
    </row>
    <row r="27" spans="1:57" s="57" customFormat="1" ht="21.75" customHeight="1">
      <c r="A27" s="189" t="s">
        <v>157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</row>
    <row r="28" spans="2:54" s="57" customFormat="1" ht="21.75" customHeight="1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1"/>
    </row>
    <row r="29" spans="3:56" s="62" customFormat="1" ht="19.5" customHeight="1">
      <c r="C29" s="193" t="s">
        <v>20</v>
      </c>
      <c r="D29" s="160"/>
      <c r="E29" s="194" t="s">
        <v>21</v>
      </c>
      <c r="F29" s="152"/>
      <c r="G29" s="152"/>
      <c r="H29" s="160"/>
      <c r="I29" s="144" t="s">
        <v>70</v>
      </c>
      <c r="J29" s="145"/>
      <c r="K29" s="144" t="s">
        <v>69</v>
      </c>
      <c r="L29" s="145"/>
      <c r="M29" s="144" t="s">
        <v>5</v>
      </c>
      <c r="N29" s="145"/>
      <c r="O29" s="165"/>
      <c r="P29" s="144" t="s">
        <v>71</v>
      </c>
      <c r="Q29" s="152"/>
      <c r="R29" s="160"/>
      <c r="S29" s="144" t="s">
        <v>172</v>
      </c>
      <c r="T29" s="221"/>
      <c r="U29" s="222"/>
      <c r="V29" s="144" t="s">
        <v>57</v>
      </c>
      <c r="W29" s="152"/>
      <c r="X29" s="160"/>
      <c r="Y29" s="144" t="s">
        <v>58</v>
      </c>
      <c r="Z29" s="152"/>
      <c r="AA29" s="160"/>
      <c r="AB29" s="15"/>
      <c r="AC29" s="182" t="s">
        <v>36</v>
      </c>
      <c r="AD29" s="183"/>
      <c r="AE29" s="183"/>
      <c r="AF29" s="183"/>
      <c r="AG29" s="183"/>
      <c r="AH29" s="144" t="s">
        <v>72</v>
      </c>
      <c r="AI29" s="168"/>
      <c r="AJ29" s="153"/>
      <c r="AK29" s="144" t="s">
        <v>37</v>
      </c>
      <c r="AL29" s="152"/>
      <c r="AM29" s="153"/>
      <c r="AN29" s="63"/>
      <c r="AO29" s="173" t="s">
        <v>158</v>
      </c>
      <c r="AP29" s="174"/>
      <c r="AQ29" s="175"/>
      <c r="AR29" s="144" t="s">
        <v>159</v>
      </c>
      <c r="AS29" s="174"/>
      <c r="AT29" s="174"/>
      <c r="AU29" s="174"/>
      <c r="AV29" s="174"/>
      <c r="AW29" s="174"/>
      <c r="AX29" s="174"/>
      <c r="AY29" s="175"/>
      <c r="AZ29" s="144" t="s">
        <v>72</v>
      </c>
      <c r="BA29" s="213"/>
      <c r="BB29" s="213"/>
      <c r="BC29" s="214"/>
      <c r="BD29" s="1"/>
    </row>
    <row r="30" spans="3:56" s="62" customFormat="1" ht="19.5" customHeight="1">
      <c r="C30" s="161"/>
      <c r="D30" s="163"/>
      <c r="E30" s="161"/>
      <c r="F30" s="162"/>
      <c r="G30" s="162"/>
      <c r="H30" s="163"/>
      <c r="I30" s="146"/>
      <c r="J30" s="147"/>
      <c r="K30" s="146"/>
      <c r="L30" s="147"/>
      <c r="M30" s="146"/>
      <c r="N30" s="147"/>
      <c r="O30" s="166"/>
      <c r="P30" s="161"/>
      <c r="Q30" s="162"/>
      <c r="R30" s="163"/>
      <c r="S30" s="223"/>
      <c r="T30" s="224"/>
      <c r="U30" s="225"/>
      <c r="V30" s="161"/>
      <c r="W30" s="162"/>
      <c r="X30" s="163"/>
      <c r="Y30" s="161"/>
      <c r="Z30" s="162"/>
      <c r="AA30" s="163"/>
      <c r="AB30" s="15"/>
      <c r="AC30" s="183"/>
      <c r="AD30" s="183"/>
      <c r="AE30" s="183"/>
      <c r="AF30" s="183"/>
      <c r="AG30" s="183"/>
      <c r="AH30" s="169"/>
      <c r="AI30" s="170"/>
      <c r="AJ30" s="156"/>
      <c r="AK30" s="154"/>
      <c r="AL30" s="155"/>
      <c r="AM30" s="156"/>
      <c r="AN30" s="30"/>
      <c r="AO30" s="176"/>
      <c r="AP30" s="177"/>
      <c r="AQ30" s="178"/>
      <c r="AR30" s="176"/>
      <c r="AS30" s="177"/>
      <c r="AT30" s="177"/>
      <c r="AU30" s="177"/>
      <c r="AV30" s="177"/>
      <c r="AW30" s="177"/>
      <c r="AX30" s="177"/>
      <c r="AY30" s="178"/>
      <c r="AZ30" s="215"/>
      <c r="BA30" s="216"/>
      <c r="BB30" s="216"/>
      <c r="BC30" s="217"/>
      <c r="BD30" s="1"/>
    </row>
    <row r="31" spans="3:56" s="62" customFormat="1" ht="55.5" customHeight="1">
      <c r="C31" s="154"/>
      <c r="D31" s="164"/>
      <c r="E31" s="154"/>
      <c r="F31" s="155"/>
      <c r="G31" s="155"/>
      <c r="H31" s="164"/>
      <c r="I31" s="148"/>
      <c r="J31" s="149"/>
      <c r="K31" s="148"/>
      <c r="L31" s="149"/>
      <c r="M31" s="148"/>
      <c r="N31" s="149"/>
      <c r="O31" s="167"/>
      <c r="P31" s="154"/>
      <c r="Q31" s="155"/>
      <c r="R31" s="164"/>
      <c r="S31" s="226"/>
      <c r="T31" s="227"/>
      <c r="U31" s="228"/>
      <c r="V31" s="154"/>
      <c r="W31" s="155"/>
      <c r="X31" s="164"/>
      <c r="Y31" s="154"/>
      <c r="Z31" s="155"/>
      <c r="AA31" s="164"/>
      <c r="AB31" s="15"/>
      <c r="AC31" s="179" t="s">
        <v>4</v>
      </c>
      <c r="AD31" s="180"/>
      <c r="AE31" s="180"/>
      <c r="AF31" s="180"/>
      <c r="AG31" s="181"/>
      <c r="AH31" s="134">
        <v>3</v>
      </c>
      <c r="AI31" s="138"/>
      <c r="AJ31" s="157"/>
      <c r="AK31" s="134">
        <v>4</v>
      </c>
      <c r="AL31" s="138"/>
      <c r="AM31" s="157"/>
      <c r="AN31" s="30"/>
      <c r="AO31" s="176"/>
      <c r="AP31" s="177"/>
      <c r="AQ31" s="178"/>
      <c r="AR31" s="196"/>
      <c r="AS31" s="197"/>
      <c r="AT31" s="197"/>
      <c r="AU31" s="197"/>
      <c r="AV31" s="197"/>
      <c r="AW31" s="197"/>
      <c r="AX31" s="197"/>
      <c r="AY31" s="198"/>
      <c r="AZ31" s="218"/>
      <c r="BA31" s="219"/>
      <c r="BB31" s="219"/>
      <c r="BC31" s="220"/>
      <c r="BD31" s="1"/>
    </row>
    <row r="32" spans="3:56" s="62" customFormat="1" ht="55.5" customHeight="1">
      <c r="C32" s="137">
        <v>1</v>
      </c>
      <c r="D32" s="137"/>
      <c r="E32" s="137">
        <v>36</v>
      </c>
      <c r="F32" s="137"/>
      <c r="G32" s="137"/>
      <c r="H32" s="137"/>
      <c r="I32" s="137">
        <v>2</v>
      </c>
      <c r="J32" s="137"/>
      <c r="K32" s="137">
        <v>2</v>
      </c>
      <c r="L32" s="137"/>
      <c r="M32" s="137"/>
      <c r="N32" s="137"/>
      <c r="O32" s="137"/>
      <c r="P32" s="134"/>
      <c r="Q32" s="135"/>
      <c r="R32" s="136"/>
      <c r="S32" s="140"/>
      <c r="T32" s="141"/>
      <c r="U32" s="142"/>
      <c r="V32" s="134">
        <v>12</v>
      </c>
      <c r="W32" s="138"/>
      <c r="X32" s="139"/>
      <c r="Y32" s="134">
        <v>52</v>
      </c>
      <c r="Z32" s="138"/>
      <c r="AA32" s="139"/>
      <c r="AB32" s="15"/>
      <c r="AC32" s="186"/>
      <c r="AD32" s="187"/>
      <c r="AE32" s="187"/>
      <c r="AF32" s="187"/>
      <c r="AG32" s="188"/>
      <c r="AH32" s="134"/>
      <c r="AI32" s="138"/>
      <c r="AJ32" s="157"/>
      <c r="AK32" s="134"/>
      <c r="AL32" s="138"/>
      <c r="AM32" s="157"/>
      <c r="AN32" s="30"/>
      <c r="AO32" s="134">
        <v>1</v>
      </c>
      <c r="AP32" s="150"/>
      <c r="AQ32" s="151"/>
      <c r="AR32" s="140" t="s">
        <v>106</v>
      </c>
      <c r="AS32" s="184"/>
      <c r="AT32" s="184"/>
      <c r="AU32" s="184"/>
      <c r="AV32" s="184"/>
      <c r="AW32" s="184"/>
      <c r="AX32" s="184"/>
      <c r="AY32" s="185"/>
      <c r="AZ32" s="140">
        <v>3</v>
      </c>
      <c r="BA32" s="171"/>
      <c r="BB32" s="171"/>
      <c r="BC32" s="172"/>
      <c r="BD32" s="1"/>
    </row>
    <row r="33" spans="3:27" s="62" customFormat="1" ht="22.5" customHeight="1">
      <c r="C33" s="137">
        <v>2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>
        <v>4</v>
      </c>
      <c r="N33" s="137"/>
      <c r="O33" s="137"/>
      <c r="P33" s="134">
        <v>14</v>
      </c>
      <c r="Q33" s="135"/>
      <c r="R33" s="136"/>
      <c r="S33" s="140">
        <v>2</v>
      </c>
      <c r="T33" s="141"/>
      <c r="U33" s="142"/>
      <c r="V33" s="134"/>
      <c r="W33" s="138"/>
      <c r="X33" s="139"/>
      <c r="Y33" s="134">
        <v>20</v>
      </c>
      <c r="Z33" s="138"/>
      <c r="AA33" s="139"/>
    </row>
    <row r="34" spans="3:27" s="62" customFormat="1" ht="21.75" customHeight="1">
      <c r="C34" s="143" t="s">
        <v>73</v>
      </c>
      <c r="D34" s="143"/>
      <c r="E34" s="137">
        <v>36</v>
      </c>
      <c r="F34" s="137"/>
      <c r="G34" s="137"/>
      <c r="H34" s="137"/>
      <c r="I34" s="137">
        <v>2</v>
      </c>
      <c r="J34" s="137"/>
      <c r="K34" s="137">
        <v>2</v>
      </c>
      <c r="L34" s="137"/>
      <c r="M34" s="137">
        <v>4</v>
      </c>
      <c r="N34" s="137"/>
      <c r="O34" s="137"/>
      <c r="P34" s="134">
        <v>14</v>
      </c>
      <c r="Q34" s="135"/>
      <c r="R34" s="136"/>
      <c r="S34" s="140">
        <v>2</v>
      </c>
      <c r="T34" s="141"/>
      <c r="U34" s="142"/>
      <c r="V34" s="134">
        <v>12</v>
      </c>
      <c r="W34" s="138"/>
      <c r="X34" s="139"/>
      <c r="Y34" s="134">
        <v>72</v>
      </c>
      <c r="Z34" s="138"/>
      <c r="AA34" s="139"/>
    </row>
  </sheetData>
  <sheetProtection/>
  <mergeCells count="100">
    <mergeCell ref="A19:I19"/>
    <mergeCell ref="A15:A16"/>
    <mergeCell ref="Y22:AC23"/>
    <mergeCell ref="J15:M15"/>
    <mergeCell ref="B15:E15"/>
    <mergeCell ref="F15:I15"/>
    <mergeCell ref="P5:AN5"/>
    <mergeCell ref="N15:R15"/>
    <mergeCell ref="AJ15:AM15"/>
    <mergeCell ref="AN15:AR15"/>
    <mergeCell ref="A13:BE13"/>
    <mergeCell ref="A5:O5"/>
    <mergeCell ref="AO5:BE6"/>
    <mergeCell ref="P6:AC6"/>
    <mergeCell ref="P7:AK7"/>
    <mergeCell ref="AO7:BE8"/>
    <mergeCell ref="P2:AN2"/>
    <mergeCell ref="P3:AN3"/>
    <mergeCell ref="A2:O2"/>
    <mergeCell ref="AO1:BE1"/>
    <mergeCell ref="A3:O3"/>
    <mergeCell ref="A1:O1"/>
    <mergeCell ref="AO3:BE4"/>
    <mergeCell ref="A4:O4"/>
    <mergeCell ref="P4:AN4"/>
    <mergeCell ref="AO9:BE10"/>
    <mergeCell ref="A7:O7"/>
    <mergeCell ref="AZ29:BC31"/>
    <mergeCell ref="S29:U31"/>
    <mergeCell ref="W15:AA15"/>
    <mergeCell ref="AB15:AE15"/>
    <mergeCell ref="AF15:AI15"/>
    <mergeCell ref="AS15:AV15"/>
    <mergeCell ref="S15:V15"/>
    <mergeCell ref="P9:AM9"/>
    <mergeCell ref="AW15:BA15"/>
    <mergeCell ref="AM22:AQ23"/>
    <mergeCell ref="AM24:AQ24"/>
    <mergeCell ref="Q22:V23"/>
    <mergeCell ref="AF24:AJ24"/>
    <mergeCell ref="A20:BA20"/>
    <mergeCell ref="AT22:AX23"/>
    <mergeCell ref="Y24:AC24"/>
    <mergeCell ref="J22:N23"/>
    <mergeCell ref="AF22:AJ23"/>
    <mergeCell ref="A27:BE27"/>
    <mergeCell ref="AT24:AX24"/>
    <mergeCell ref="Q24:V24"/>
    <mergeCell ref="C29:D31"/>
    <mergeCell ref="E29:H31"/>
    <mergeCell ref="P29:R31"/>
    <mergeCell ref="J24:N24"/>
    <mergeCell ref="AR29:AY31"/>
    <mergeCell ref="AZ32:BC32"/>
    <mergeCell ref="S32:U32"/>
    <mergeCell ref="AO29:AQ31"/>
    <mergeCell ref="AC31:AG31"/>
    <mergeCell ref="AH31:AJ31"/>
    <mergeCell ref="AK31:AM31"/>
    <mergeCell ref="AC29:AG30"/>
    <mergeCell ref="AR32:AY32"/>
    <mergeCell ref="AC32:AG32"/>
    <mergeCell ref="V32:X32"/>
    <mergeCell ref="P8:AN8"/>
    <mergeCell ref="C32:D32"/>
    <mergeCell ref="E32:H32"/>
    <mergeCell ref="P32:R32"/>
    <mergeCell ref="A8:O8"/>
    <mergeCell ref="V29:X31"/>
    <mergeCell ref="Y29:AA31"/>
    <mergeCell ref="M29:O31"/>
    <mergeCell ref="AH29:AJ30"/>
    <mergeCell ref="M32:O32"/>
    <mergeCell ref="K32:L32"/>
    <mergeCell ref="I29:J31"/>
    <mergeCell ref="I32:J32"/>
    <mergeCell ref="AO32:AQ32"/>
    <mergeCell ref="AK29:AM30"/>
    <mergeCell ref="AH32:AJ32"/>
    <mergeCell ref="AK32:AM32"/>
    <mergeCell ref="K29:L31"/>
    <mergeCell ref="Y32:AA32"/>
    <mergeCell ref="C33:D33"/>
    <mergeCell ref="Y33:AA33"/>
    <mergeCell ref="Y34:AA34"/>
    <mergeCell ref="M33:O33"/>
    <mergeCell ref="M34:O34"/>
    <mergeCell ref="P33:R33"/>
    <mergeCell ref="S33:U33"/>
    <mergeCell ref="S34:U34"/>
    <mergeCell ref="C34:D34"/>
    <mergeCell ref="E34:H34"/>
    <mergeCell ref="P34:R34"/>
    <mergeCell ref="E33:H33"/>
    <mergeCell ref="V33:X33"/>
    <mergeCell ref="V34:X34"/>
    <mergeCell ref="K33:L33"/>
    <mergeCell ref="K34:L34"/>
    <mergeCell ref="I33:J33"/>
    <mergeCell ref="I34:J34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70" zoomScaleNormal="70" zoomScaleSheetLayoutView="70" zoomScalePageLayoutView="0" workbookViewId="0" topLeftCell="A1">
      <selection activeCell="B2" sqref="B2:B7"/>
    </sheetView>
  </sheetViews>
  <sheetFormatPr defaultColWidth="9.00390625" defaultRowHeight="12.75"/>
  <cols>
    <col min="1" max="1" width="9.25390625" style="5" customWidth="1"/>
    <col min="2" max="2" width="69.75390625" style="5" customWidth="1"/>
    <col min="3" max="3" width="5.375" style="5" customWidth="1"/>
    <col min="4" max="4" width="7.125" style="5" customWidth="1"/>
    <col min="5" max="5" width="5.125" style="5" customWidth="1"/>
    <col min="6" max="6" width="7.625" style="5" customWidth="1"/>
    <col min="7" max="7" width="6.00390625" style="5" customWidth="1"/>
    <col min="8" max="8" width="7.875" style="5" customWidth="1"/>
    <col min="9" max="9" width="7.125" style="5" bestFit="1" customWidth="1"/>
    <col min="10" max="11" width="6.75390625" style="5" customWidth="1"/>
    <col min="12" max="12" width="8.25390625" style="5" customWidth="1"/>
    <col min="13" max="13" width="6.375" style="5" customWidth="1"/>
    <col min="14" max="14" width="7.625" style="5" customWidth="1"/>
    <col min="15" max="15" width="8.00390625" style="5" customWidth="1"/>
    <col min="16" max="16" width="10.00390625" style="5" customWidth="1"/>
    <col min="17" max="16384" width="9.125" style="5" customWidth="1"/>
  </cols>
  <sheetData>
    <row r="1" spans="1:15" s="6" customFormat="1" ht="22.5" customHeight="1">
      <c r="A1" s="274" t="s">
        <v>163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6" s="16" customFormat="1" ht="18.75" customHeight="1">
      <c r="A2" s="275" t="s">
        <v>3</v>
      </c>
      <c r="B2" s="277" t="s">
        <v>39</v>
      </c>
      <c r="C2" s="260" t="s">
        <v>89</v>
      </c>
      <c r="D2" s="261"/>
      <c r="E2" s="261"/>
      <c r="F2" s="262"/>
      <c r="G2" s="265" t="s">
        <v>40</v>
      </c>
      <c r="H2" s="277" t="s">
        <v>41</v>
      </c>
      <c r="I2" s="277"/>
      <c r="J2" s="277"/>
      <c r="K2" s="277"/>
      <c r="L2" s="277"/>
      <c r="M2" s="277"/>
      <c r="N2" s="282" t="s">
        <v>76</v>
      </c>
      <c r="O2" s="283"/>
      <c r="P2" s="283"/>
    </row>
    <row r="3" spans="1:16" s="16" customFormat="1" ht="24.75" customHeight="1">
      <c r="A3" s="275"/>
      <c r="B3" s="277"/>
      <c r="C3" s="265" t="s">
        <v>42</v>
      </c>
      <c r="D3" s="265" t="s">
        <v>43</v>
      </c>
      <c r="E3" s="260" t="s">
        <v>44</v>
      </c>
      <c r="F3" s="262"/>
      <c r="G3" s="279"/>
      <c r="H3" s="268" t="s">
        <v>45</v>
      </c>
      <c r="I3" s="273" t="s">
        <v>46</v>
      </c>
      <c r="J3" s="273"/>
      <c r="K3" s="273"/>
      <c r="L3" s="273"/>
      <c r="M3" s="268" t="s">
        <v>47</v>
      </c>
      <c r="N3" s="284"/>
      <c r="O3" s="285"/>
      <c r="P3" s="285"/>
    </row>
    <row r="4" spans="1:16" s="16" customFormat="1" ht="18" customHeight="1">
      <c r="A4" s="275"/>
      <c r="B4" s="277"/>
      <c r="C4" s="271"/>
      <c r="D4" s="271"/>
      <c r="E4" s="265" t="s">
        <v>48</v>
      </c>
      <c r="F4" s="265" t="s">
        <v>49</v>
      </c>
      <c r="G4" s="279"/>
      <c r="H4" s="268"/>
      <c r="I4" s="268" t="s">
        <v>50</v>
      </c>
      <c r="J4" s="260" t="s">
        <v>51</v>
      </c>
      <c r="K4" s="261"/>
      <c r="L4" s="262"/>
      <c r="M4" s="268"/>
      <c r="N4" s="269" t="s">
        <v>38</v>
      </c>
      <c r="O4" s="270"/>
      <c r="P4" s="41" t="s">
        <v>77</v>
      </c>
    </row>
    <row r="5" spans="1:16" s="16" customFormat="1" ht="15.75">
      <c r="A5" s="275"/>
      <c r="B5" s="277"/>
      <c r="C5" s="271"/>
      <c r="D5" s="271"/>
      <c r="E5" s="266"/>
      <c r="F5" s="266"/>
      <c r="G5" s="279"/>
      <c r="H5" s="268"/>
      <c r="I5" s="268"/>
      <c r="J5" s="279" t="s">
        <v>52</v>
      </c>
      <c r="K5" s="280" t="s">
        <v>53</v>
      </c>
      <c r="L5" s="281" t="s">
        <v>54</v>
      </c>
      <c r="M5" s="268"/>
      <c r="N5" s="17">
        <v>1</v>
      </c>
      <c r="O5" s="17">
        <v>2</v>
      </c>
      <c r="P5" s="17">
        <v>3</v>
      </c>
    </row>
    <row r="6" spans="1:16" s="16" customFormat="1" ht="37.5" customHeight="1">
      <c r="A6" s="275"/>
      <c r="B6" s="277"/>
      <c r="C6" s="271"/>
      <c r="D6" s="271"/>
      <c r="E6" s="266"/>
      <c r="F6" s="266"/>
      <c r="G6" s="279"/>
      <c r="H6" s="268"/>
      <c r="I6" s="268"/>
      <c r="J6" s="266"/>
      <c r="K6" s="266"/>
      <c r="L6" s="266"/>
      <c r="M6" s="268"/>
      <c r="N6" s="260" t="s">
        <v>78</v>
      </c>
      <c r="O6" s="263"/>
      <c r="P6" s="264"/>
    </row>
    <row r="7" spans="1:16" s="16" customFormat="1" ht="23.25" customHeight="1" thickBot="1">
      <c r="A7" s="276"/>
      <c r="B7" s="278"/>
      <c r="C7" s="272"/>
      <c r="D7" s="272"/>
      <c r="E7" s="267"/>
      <c r="F7" s="267"/>
      <c r="G7" s="279"/>
      <c r="H7" s="265"/>
      <c r="I7" s="265"/>
      <c r="J7" s="267"/>
      <c r="K7" s="267"/>
      <c r="L7" s="267"/>
      <c r="M7" s="265"/>
      <c r="N7" s="17"/>
      <c r="O7" s="17"/>
      <c r="P7" s="17"/>
    </row>
    <row r="8" spans="1:16" s="16" customFormat="1" ht="16.5" thickBot="1">
      <c r="A8" s="18">
        <v>1</v>
      </c>
      <c r="B8" s="19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1">
        <v>12</v>
      </c>
      <c r="M8" s="20">
        <v>13</v>
      </c>
      <c r="N8" s="20">
        <v>14</v>
      </c>
      <c r="O8" s="20">
        <v>15</v>
      </c>
      <c r="P8" s="22">
        <v>16</v>
      </c>
    </row>
    <row r="9" spans="1:17" s="4" customFormat="1" ht="16.5" customHeight="1" thickBot="1">
      <c r="A9" s="246" t="s">
        <v>59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5"/>
    </row>
    <row r="10" spans="1:17" s="4" customFormat="1" ht="16.5" customHeight="1">
      <c r="A10" s="248" t="s">
        <v>100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5"/>
    </row>
    <row r="11" spans="1:17" s="4" customFormat="1" ht="15.75">
      <c r="A11" s="35" t="s">
        <v>79</v>
      </c>
      <c r="B11" s="11" t="s">
        <v>80</v>
      </c>
      <c r="C11" s="9"/>
      <c r="D11" s="64"/>
      <c r="E11" s="64"/>
      <c r="F11" s="67"/>
      <c r="G11" s="68">
        <f>SUM(G12:G13)</f>
        <v>3.5</v>
      </c>
      <c r="H11" s="68">
        <f>G11*30</f>
        <v>105</v>
      </c>
      <c r="I11" s="68">
        <v>8</v>
      </c>
      <c r="J11" s="68"/>
      <c r="K11" s="68"/>
      <c r="L11" s="68">
        <v>8</v>
      </c>
      <c r="M11" s="68">
        <f>H11-I11</f>
        <v>97</v>
      </c>
      <c r="N11" s="34"/>
      <c r="O11" s="34"/>
      <c r="P11" s="66"/>
      <c r="Q11" s="5"/>
    </row>
    <row r="12" spans="1:17" s="4" customFormat="1" ht="15.75">
      <c r="A12" s="35" t="s">
        <v>81</v>
      </c>
      <c r="B12" s="11" t="s">
        <v>80</v>
      </c>
      <c r="C12" s="9"/>
      <c r="D12" s="34">
        <v>1</v>
      </c>
      <c r="E12" s="64"/>
      <c r="F12" s="67"/>
      <c r="G12" s="65">
        <v>1.5</v>
      </c>
      <c r="H12" s="65">
        <f>G12*30</f>
        <v>45</v>
      </c>
      <c r="I12" s="65">
        <v>4</v>
      </c>
      <c r="J12" s="65"/>
      <c r="K12" s="65"/>
      <c r="L12" s="65">
        <v>4</v>
      </c>
      <c r="M12" s="65">
        <f>H12-I12</f>
        <v>41</v>
      </c>
      <c r="N12" s="34">
        <v>4</v>
      </c>
      <c r="O12" s="34"/>
      <c r="P12" s="66"/>
      <c r="Q12" s="5"/>
    </row>
    <row r="13" spans="1:17" s="4" customFormat="1" ht="15.75">
      <c r="A13" s="35" t="s">
        <v>82</v>
      </c>
      <c r="B13" s="11" t="s">
        <v>80</v>
      </c>
      <c r="C13" s="9">
        <v>2</v>
      </c>
      <c r="D13" s="64"/>
      <c r="E13" s="64"/>
      <c r="F13" s="67"/>
      <c r="G13" s="65">
        <v>2</v>
      </c>
      <c r="H13" s="65">
        <f>G13*30</f>
        <v>60</v>
      </c>
      <c r="I13" s="65">
        <v>4</v>
      </c>
      <c r="J13" s="34"/>
      <c r="K13" s="34"/>
      <c r="L13" s="34">
        <v>4</v>
      </c>
      <c r="M13" s="65">
        <f>H13-I13</f>
        <v>56</v>
      </c>
      <c r="N13" s="34"/>
      <c r="O13" s="91">
        <v>4</v>
      </c>
      <c r="P13" s="69"/>
      <c r="Q13" s="5"/>
    </row>
    <row r="14" spans="1:17" s="4" customFormat="1" ht="15.75">
      <c r="A14" s="31" t="s">
        <v>108</v>
      </c>
      <c r="B14" s="11" t="s">
        <v>83</v>
      </c>
      <c r="C14" s="87"/>
      <c r="D14" s="87"/>
      <c r="E14" s="87"/>
      <c r="F14" s="87"/>
      <c r="G14" s="90">
        <v>3</v>
      </c>
      <c r="H14" s="65">
        <f>G14*30</f>
        <v>90</v>
      </c>
      <c r="I14" s="90">
        <v>4</v>
      </c>
      <c r="J14" s="90">
        <v>4</v>
      </c>
      <c r="K14" s="90"/>
      <c r="L14" s="90"/>
      <c r="M14" s="65">
        <f>H14-I14</f>
        <v>86</v>
      </c>
      <c r="N14" s="34">
        <v>4</v>
      </c>
      <c r="O14" s="88"/>
      <c r="P14" s="89"/>
      <c r="Q14" s="5"/>
    </row>
    <row r="15" spans="1:17" s="4" customFormat="1" ht="16.5" thickBot="1">
      <c r="A15" s="31" t="s">
        <v>109</v>
      </c>
      <c r="B15" s="71" t="s">
        <v>61</v>
      </c>
      <c r="C15" s="72"/>
      <c r="D15" s="72"/>
      <c r="E15" s="72"/>
      <c r="F15" s="68"/>
      <c r="G15" s="65">
        <v>3</v>
      </c>
      <c r="H15" s="65">
        <f>G15*30</f>
        <v>90</v>
      </c>
      <c r="I15" s="65">
        <v>4</v>
      </c>
      <c r="J15" s="65">
        <v>4</v>
      </c>
      <c r="K15" s="65"/>
      <c r="L15" s="34">
        <v>4</v>
      </c>
      <c r="M15" s="65">
        <f>H15-I15</f>
        <v>86</v>
      </c>
      <c r="N15" s="34">
        <v>4</v>
      </c>
      <c r="O15" s="77"/>
      <c r="P15" s="78"/>
      <c r="Q15" s="5"/>
    </row>
    <row r="16" spans="1:17" s="4" customFormat="1" ht="18" customHeight="1" thickBot="1">
      <c r="A16" s="32"/>
      <c r="B16" s="33" t="s">
        <v>102</v>
      </c>
      <c r="C16" s="73"/>
      <c r="D16" s="73"/>
      <c r="E16" s="73"/>
      <c r="F16" s="74"/>
      <c r="G16" s="75">
        <f>SUM(G11,G14:G15)</f>
        <v>9.5</v>
      </c>
      <c r="H16" s="75">
        <f>SUM(H11,H14:H15)</f>
        <v>285</v>
      </c>
      <c r="I16" s="75">
        <f>SUM(I11,I14:I15)</f>
        <v>16</v>
      </c>
      <c r="J16" s="75">
        <f>SUM(J11,J14:J15)</f>
        <v>8</v>
      </c>
      <c r="K16" s="76"/>
      <c r="L16" s="75">
        <f>SUM(L11,L14:L15)</f>
        <v>12</v>
      </c>
      <c r="M16" s="75">
        <f>SUM(M11,M14:M15)</f>
        <v>269</v>
      </c>
      <c r="N16" s="82">
        <f>SUM(N11:N15)</f>
        <v>12</v>
      </c>
      <c r="O16" s="12">
        <f>SUM(O11:O15)</f>
        <v>4</v>
      </c>
      <c r="P16" s="82">
        <f>SUM(P14:P15)</f>
        <v>0</v>
      </c>
      <c r="Q16" s="5"/>
    </row>
    <row r="17" spans="1:17" s="4" customFormat="1" ht="18" customHeight="1" thickBot="1">
      <c r="A17" s="291" t="s">
        <v>101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5"/>
    </row>
    <row r="18" spans="1:17" s="4" customFormat="1" ht="18" customHeight="1">
      <c r="A18" s="132" t="s">
        <v>60</v>
      </c>
      <c r="B18" s="11" t="s">
        <v>111</v>
      </c>
      <c r="C18" s="9"/>
      <c r="D18" s="9"/>
      <c r="E18" s="9"/>
      <c r="F18" s="9"/>
      <c r="G18" s="9">
        <f>G19+G20</f>
        <v>6</v>
      </c>
      <c r="H18" s="9">
        <f>H19+H20</f>
        <v>180</v>
      </c>
      <c r="I18" s="9">
        <f>I19+I20</f>
        <v>8</v>
      </c>
      <c r="J18" s="9">
        <f>J19+J20</f>
        <v>8</v>
      </c>
      <c r="K18" s="9">
        <f>K19+K20</f>
        <v>0</v>
      </c>
      <c r="L18" s="9"/>
      <c r="M18" s="9">
        <f>M19+M20</f>
        <v>172</v>
      </c>
      <c r="N18" s="34"/>
      <c r="O18" s="9"/>
      <c r="P18" s="9"/>
      <c r="Q18" s="5"/>
    </row>
    <row r="19" spans="1:17" s="4" customFormat="1" ht="18" customHeight="1">
      <c r="A19" s="133" t="s">
        <v>164</v>
      </c>
      <c r="B19" s="11" t="s">
        <v>28</v>
      </c>
      <c r="C19" s="9" t="s">
        <v>112</v>
      </c>
      <c r="D19" s="9"/>
      <c r="E19" s="9"/>
      <c r="F19" s="9"/>
      <c r="G19" s="9">
        <v>3</v>
      </c>
      <c r="H19" s="9">
        <f>G19*30</f>
        <v>90</v>
      </c>
      <c r="I19" s="79">
        <f>SUM(J19:L19)</f>
        <v>4</v>
      </c>
      <c r="J19" s="9">
        <v>4</v>
      </c>
      <c r="K19" s="9"/>
      <c r="L19" s="9"/>
      <c r="M19" s="9">
        <f>H19-I19</f>
        <v>86</v>
      </c>
      <c r="N19" s="34">
        <v>4</v>
      </c>
      <c r="O19" s="9"/>
      <c r="P19" s="9"/>
      <c r="Q19" s="5"/>
    </row>
    <row r="20" spans="1:17" s="4" customFormat="1" ht="18" customHeight="1">
      <c r="A20" s="133" t="s">
        <v>165</v>
      </c>
      <c r="B20" s="11" t="s">
        <v>63</v>
      </c>
      <c r="C20" s="9" t="s">
        <v>110</v>
      </c>
      <c r="D20" s="9"/>
      <c r="E20" s="9"/>
      <c r="F20" s="9"/>
      <c r="G20" s="9">
        <v>3</v>
      </c>
      <c r="H20" s="9">
        <f>G20*30</f>
        <v>90</v>
      </c>
      <c r="I20" s="9">
        <f>SUM(J20:L20)</f>
        <v>4</v>
      </c>
      <c r="J20" s="9">
        <v>4</v>
      </c>
      <c r="K20" s="9"/>
      <c r="L20" s="9"/>
      <c r="M20" s="9">
        <f>H20-I20</f>
        <v>86</v>
      </c>
      <c r="N20" s="34"/>
      <c r="O20" s="9">
        <v>4</v>
      </c>
      <c r="P20" s="9"/>
      <c r="Q20" s="5"/>
    </row>
    <row r="21" spans="1:17" s="81" customFormat="1" ht="15.75" customHeight="1">
      <c r="A21" s="64" t="s">
        <v>84</v>
      </c>
      <c r="B21" s="11" t="s">
        <v>29</v>
      </c>
      <c r="C21" s="9">
        <v>1</v>
      </c>
      <c r="D21" s="9"/>
      <c r="E21" s="9"/>
      <c r="F21" s="9"/>
      <c r="G21" s="9">
        <v>3</v>
      </c>
      <c r="H21" s="9">
        <f>G21*30</f>
        <v>90</v>
      </c>
      <c r="I21" s="9">
        <f>SUM(J21:L21)</f>
        <v>4</v>
      </c>
      <c r="J21" s="9">
        <v>4</v>
      </c>
      <c r="K21" s="9"/>
      <c r="L21" s="9"/>
      <c r="M21" s="9">
        <f>H21-I21</f>
        <v>86</v>
      </c>
      <c r="N21" s="34">
        <v>4</v>
      </c>
      <c r="O21" s="9"/>
      <c r="P21" s="9"/>
      <c r="Q21" s="5"/>
    </row>
    <row r="22" spans="1:17" s="81" customFormat="1" ht="15.75" customHeight="1">
      <c r="A22" s="133" t="s">
        <v>85</v>
      </c>
      <c r="B22" s="11" t="s">
        <v>93</v>
      </c>
      <c r="C22" s="9"/>
      <c r="D22" s="9"/>
      <c r="E22" s="9"/>
      <c r="F22" s="9"/>
      <c r="G22" s="9">
        <f>G23+G24</f>
        <v>8</v>
      </c>
      <c r="H22" s="9">
        <f>H23+H24</f>
        <v>240</v>
      </c>
      <c r="I22" s="9">
        <f>I23+I24</f>
        <v>8</v>
      </c>
      <c r="J22" s="9">
        <f>J23+J24</f>
        <v>8</v>
      </c>
      <c r="K22" s="9">
        <f>K23+K24</f>
        <v>0</v>
      </c>
      <c r="L22" s="9"/>
      <c r="M22" s="9">
        <f>M23+M24</f>
        <v>232</v>
      </c>
      <c r="N22" s="34"/>
      <c r="O22" s="9"/>
      <c r="P22" s="9"/>
      <c r="Q22" s="5"/>
    </row>
    <row r="23" spans="1:17" s="81" customFormat="1" ht="15.75" customHeight="1">
      <c r="A23" s="133" t="s">
        <v>166</v>
      </c>
      <c r="B23" s="11" t="s">
        <v>93</v>
      </c>
      <c r="C23" s="9"/>
      <c r="D23" s="9">
        <v>1</v>
      </c>
      <c r="E23" s="9"/>
      <c r="F23" s="9"/>
      <c r="G23" s="9">
        <v>4</v>
      </c>
      <c r="H23" s="9">
        <f aca="true" t="shared" si="0" ref="H23:H28">G23*30</f>
        <v>120</v>
      </c>
      <c r="I23" s="79">
        <f aca="true" t="shared" si="1" ref="I23:I28">SUM(J23:L23)</f>
        <v>4</v>
      </c>
      <c r="J23" s="9">
        <v>4</v>
      </c>
      <c r="K23" s="9"/>
      <c r="L23" s="9"/>
      <c r="M23" s="9">
        <f aca="true" t="shared" si="2" ref="M23:M28">H23-I23</f>
        <v>116</v>
      </c>
      <c r="N23" s="34">
        <v>4</v>
      </c>
      <c r="O23" s="9"/>
      <c r="P23" s="9"/>
      <c r="Q23" s="5"/>
    </row>
    <row r="24" spans="1:17" s="4" customFormat="1" ht="15.75">
      <c r="A24" s="133" t="s">
        <v>167</v>
      </c>
      <c r="B24" s="11" t="s">
        <v>93</v>
      </c>
      <c r="C24" s="9" t="s">
        <v>112</v>
      </c>
      <c r="D24" s="9"/>
      <c r="E24" s="9"/>
      <c r="F24" s="9"/>
      <c r="G24" s="9">
        <v>4</v>
      </c>
      <c r="H24" s="9">
        <f t="shared" si="0"/>
        <v>120</v>
      </c>
      <c r="I24" s="9">
        <f t="shared" si="1"/>
        <v>4</v>
      </c>
      <c r="J24" s="9">
        <v>4</v>
      </c>
      <c r="K24" s="9"/>
      <c r="L24" s="9"/>
      <c r="M24" s="9">
        <f t="shared" si="2"/>
        <v>116</v>
      </c>
      <c r="N24" s="34"/>
      <c r="O24" s="9">
        <v>4</v>
      </c>
      <c r="P24" s="9"/>
      <c r="Q24" s="5"/>
    </row>
    <row r="25" spans="1:17" s="4" customFormat="1" ht="15.75">
      <c r="A25" s="35" t="s">
        <v>113</v>
      </c>
      <c r="B25" s="11" t="s">
        <v>31</v>
      </c>
      <c r="C25" s="9"/>
      <c r="D25" s="9">
        <v>1</v>
      </c>
      <c r="E25" s="9"/>
      <c r="F25" s="9"/>
      <c r="G25" s="9">
        <v>3</v>
      </c>
      <c r="H25" s="9">
        <f t="shared" si="0"/>
        <v>90</v>
      </c>
      <c r="I25" s="79">
        <f t="shared" si="1"/>
        <v>4</v>
      </c>
      <c r="J25" s="9">
        <v>4</v>
      </c>
      <c r="K25" s="9"/>
      <c r="L25" s="9"/>
      <c r="M25" s="9">
        <f t="shared" si="2"/>
        <v>86</v>
      </c>
      <c r="N25" s="34">
        <v>4</v>
      </c>
      <c r="O25" s="9"/>
      <c r="P25" s="9"/>
      <c r="Q25" s="5"/>
    </row>
    <row r="26" spans="1:17" s="4" customFormat="1" ht="15.75">
      <c r="A26" s="35" t="s">
        <v>115</v>
      </c>
      <c r="B26" s="11" t="s">
        <v>116</v>
      </c>
      <c r="C26" s="9"/>
      <c r="D26" s="9" t="s">
        <v>112</v>
      </c>
      <c r="E26" s="9"/>
      <c r="F26" s="9"/>
      <c r="G26" s="9">
        <v>2.5</v>
      </c>
      <c r="H26" s="9">
        <f t="shared" si="0"/>
        <v>75</v>
      </c>
      <c r="I26" s="9">
        <f t="shared" si="1"/>
        <v>4</v>
      </c>
      <c r="J26" s="9">
        <v>4</v>
      </c>
      <c r="K26" s="9"/>
      <c r="L26" s="9"/>
      <c r="M26" s="9">
        <f t="shared" si="2"/>
        <v>71</v>
      </c>
      <c r="N26" s="34"/>
      <c r="O26" s="9">
        <v>4</v>
      </c>
      <c r="P26" s="9"/>
      <c r="Q26" s="5"/>
    </row>
    <row r="27" spans="1:17" s="4" customFormat="1" ht="15.75">
      <c r="A27" s="35" t="s">
        <v>114</v>
      </c>
      <c r="B27" s="11" t="s">
        <v>170</v>
      </c>
      <c r="C27" s="9"/>
      <c r="D27" s="9"/>
      <c r="E27" s="9"/>
      <c r="F27" s="9"/>
      <c r="G27" s="65">
        <v>4.5</v>
      </c>
      <c r="H27" s="9">
        <f t="shared" si="0"/>
        <v>135</v>
      </c>
      <c r="I27" s="79">
        <f t="shared" si="1"/>
        <v>4</v>
      </c>
      <c r="J27" s="9">
        <v>4</v>
      </c>
      <c r="K27" s="9"/>
      <c r="L27" s="9"/>
      <c r="M27" s="9">
        <f t="shared" si="2"/>
        <v>131</v>
      </c>
      <c r="N27" s="34"/>
      <c r="O27" s="9">
        <v>8</v>
      </c>
      <c r="P27" s="9"/>
      <c r="Q27" s="5"/>
    </row>
    <row r="28" spans="1:17" s="81" customFormat="1" ht="15.75" customHeight="1" thickBot="1">
      <c r="A28" s="35" t="s">
        <v>117</v>
      </c>
      <c r="B28" s="11" t="s">
        <v>27</v>
      </c>
      <c r="C28" s="9">
        <v>1</v>
      </c>
      <c r="D28" s="9"/>
      <c r="E28" s="9"/>
      <c r="F28" s="9"/>
      <c r="G28" s="9">
        <v>3</v>
      </c>
      <c r="H28" s="9">
        <f t="shared" si="0"/>
        <v>90</v>
      </c>
      <c r="I28" s="9">
        <f t="shared" si="1"/>
        <v>4</v>
      </c>
      <c r="J28" s="9">
        <v>4</v>
      </c>
      <c r="K28" s="9"/>
      <c r="L28" s="9"/>
      <c r="M28" s="9">
        <f t="shared" si="2"/>
        <v>86</v>
      </c>
      <c r="N28" s="34">
        <v>4</v>
      </c>
      <c r="O28" s="9"/>
      <c r="P28" s="9"/>
      <c r="Q28" s="5"/>
    </row>
    <row r="29" spans="1:17" s="4" customFormat="1" ht="18" customHeight="1" thickBot="1">
      <c r="A29" s="299" t="s">
        <v>30</v>
      </c>
      <c r="B29" s="300"/>
      <c r="C29" s="83"/>
      <c r="D29" s="83"/>
      <c r="E29" s="83"/>
      <c r="F29" s="83"/>
      <c r="G29" s="83">
        <f>SUM(G18:G18,G21:G22,G25,G27:G28)</f>
        <v>27.5</v>
      </c>
      <c r="H29" s="83">
        <f>SUM(H18:H18,H21:H22,H25,H27:H28)</f>
        <v>825</v>
      </c>
      <c r="I29" s="83">
        <f>SUM(I18:I18,I21:I22,I25,I27:I28)</f>
        <v>32</v>
      </c>
      <c r="J29" s="83">
        <f>SUM(J18:J18,J21:J22,J25,J27:J28)</f>
        <v>32</v>
      </c>
      <c r="K29" s="83">
        <f>SUM(K27:K28)</f>
        <v>0</v>
      </c>
      <c r="L29" s="83">
        <f>SUM(L27:L28)</f>
        <v>0</v>
      </c>
      <c r="M29" s="83">
        <f>SUM(M27:M28)</f>
        <v>217</v>
      </c>
      <c r="N29" s="83">
        <f>SUM(N18:N28)</f>
        <v>20</v>
      </c>
      <c r="O29" s="83">
        <f>SUM(O18:O28)</f>
        <v>20</v>
      </c>
      <c r="P29" s="84"/>
      <c r="Q29" s="5"/>
    </row>
    <row r="30" spans="1:17" s="4" customFormat="1" ht="16.5" customHeight="1">
      <c r="A30" s="85"/>
      <c r="B30" s="293" t="s">
        <v>103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5"/>
    </row>
    <row r="31" spans="1:17" s="4" customFormat="1" ht="15.75" customHeight="1" thickBot="1">
      <c r="A31" s="35" t="s">
        <v>62</v>
      </c>
      <c r="B31" s="11" t="s">
        <v>32</v>
      </c>
      <c r="C31" s="9"/>
      <c r="D31" s="9">
        <v>3</v>
      </c>
      <c r="E31" s="9"/>
      <c r="F31" s="9"/>
      <c r="G31" s="9">
        <v>6</v>
      </c>
      <c r="H31" s="9">
        <f>G31*30</f>
        <v>180</v>
      </c>
      <c r="I31" s="9"/>
      <c r="J31" s="9"/>
      <c r="K31" s="9"/>
      <c r="L31" s="9"/>
      <c r="M31" s="9">
        <f>H31-I31</f>
        <v>180</v>
      </c>
      <c r="N31" s="9"/>
      <c r="O31" s="9"/>
      <c r="P31" s="9"/>
      <c r="Q31" s="5"/>
    </row>
    <row r="32" spans="1:17" s="4" customFormat="1" ht="16.5" customHeight="1" thickBot="1">
      <c r="A32" s="299" t="s">
        <v>30</v>
      </c>
      <c r="B32" s="300"/>
      <c r="C32" s="83"/>
      <c r="D32" s="83"/>
      <c r="E32" s="83"/>
      <c r="F32" s="83"/>
      <c r="G32" s="83">
        <f>SUM(G31:G31)</f>
        <v>6</v>
      </c>
      <c r="H32" s="83">
        <f>SUM(H31:H31)</f>
        <v>180</v>
      </c>
      <c r="I32" s="83">
        <f>SUM(I31:I31)</f>
        <v>0</v>
      </c>
      <c r="J32" s="83"/>
      <c r="K32" s="83"/>
      <c r="L32" s="83"/>
      <c r="M32" s="83">
        <f>SUM(M31:M31)</f>
        <v>180</v>
      </c>
      <c r="N32" s="83">
        <f>SUM(N31:N31)</f>
        <v>0</v>
      </c>
      <c r="O32" s="83">
        <f>SUM(O31:O31)</f>
        <v>0</v>
      </c>
      <c r="P32" s="83"/>
      <c r="Q32" s="5"/>
    </row>
    <row r="33" spans="1:17" s="4" customFormat="1" ht="16.5" customHeight="1" thickBot="1">
      <c r="A33" s="295" t="s">
        <v>118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47"/>
      <c r="O33" s="247"/>
      <c r="P33" s="247"/>
      <c r="Q33" s="5"/>
    </row>
    <row r="34" spans="1:17" s="4" customFormat="1" ht="15.75" customHeight="1" thickBot="1">
      <c r="A34" s="36" t="s">
        <v>104</v>
      </c>
      <c r="B34" s="11" t="s">
        <v>119</v>
      </c>
      <c r="C34" s="9">
        <v>3</v>
      </c>
      <c r="D34" s="9"/>
      <c r="E34" s="9"/>
      <c r="F34" s="9"/>
      <c r="G34" s="9">
        <v>24</v>
      </c>
      <c r="H34" s="9">
        <f>G34*30</f>
        <v>720</v>
      </c>
      <c r="I34" s="9"/>
      <c r="J34" s="9"/>
      <c r="K34" s="9"/>
      <c r="L34" s="9"/>
      <c r="M34" s="9"/>
      <c r="N34" s="9"/>
      <c r="O34" s="9"/>
      <c r="P34" s="9"/>
      <c r="Q34" s="5"/>
    </row>
    <row r="35" spans="1:17" s="4" customFormat="1" ht="16.5" customHeight="1" thickBot="1">
      <c r="A35" s="299" t="s">
        <v>30</v>
      </c>
      <c r="B35" s="300"/>
      <c r="C35" s="83"/>
      <c r="D35" s="83"/>
      <c r="E35" s="83"/>
      <c r="F35" s="83"/>
      <c r="G35" s="83">
        <f>SUM(G34:G34)</f>
        <v>24</v>
      </c>
      <c r="H35" s="83">
        <f>SUM(H34:H34)</f>
        <v>720</v>
      </c>
      <c r="I35" s="83">
        <f>SUM(I34:I34)</f>
        <v>0</v>
      </c>
      <c r="J35" s="83"/>
      <c r="K35" s="83"/>
      <c r="L35" s="83"/>
      <c r="M35" s="83">
        <f>SUM(M34:M34)</f>
        <v>0</v>
      </c>
      <c r="N35" s="83">
        <f>SUM(N34:N34)</f>
        <v>0</v>
      </c>
      <c r="O35" s="83">
        <f>SUM(O34:O34)</f>
        <v>0</v>
      </c>
      <c r="P35" s="83"/>
      <c r="Q35" s="5"/>
    </row>
    <row r="36" spans="1:17" s="4" customFormat="1" ht="16.5" customHeight="1" thickBot="1">
      <c r="A36" s="246" t="s">
        <v>120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5"/>
    </row>
    <row r="37" spans="1:17" s="4" customFormat="1" ht="16.5" customHeight="1" thickBot="1">
      <c r="A37" s="248" t="s">
        <v>121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50"/>
      <c r="Q37" s="5"/>
    </row>
    <row r="38" spans="1:17" s="4" customFormat="1" ht="16.5" customHeight="1" thickBot="1">
      <c r="A38" s="253" t="s">
        <v>148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5"/>
      <c r="Q38" s="5"/>
    </row>
    <row r="39" spans="1:17" s="4" customFormat="1" ht="16.5" customHeight="1">
      <c r="A39" s="92" t="s">
        <v>122</v>
      </c>
      <c r="B39" s="94" t="s">
        <v>123</v>
      </c>
      <c r="C39" s="95"/>
      <c r="D39" s="93">
        <v>2</v>
      </c>
      <c r="E39" s="96"/>
      <c r="F39" s="96"/>
      <c r="G39" s="97">
        <v>3</v>
      </c>
      <c r="H39" s="93">
        <f>G39*30</f>
        <v>90</v>
      </c>
      <c r="I39" s="116">
        <f>SUM(J39:L39)</f>
        <v>4</v>
      </c>
      <c r="J39" s="93">
        <v>4</v>
      </c>
      <c r="K39" s="93"/>
      <c r="L39" s="93"/>
      <c r="M39" s="93">
        <f>H39-I39</f>
        <v>86</v>
      </c>
      <c r="N39" s="117"/>
      <c r="O39" s="117">
        <v>4</v>
      </c>
      <c r="P39" s="118"/>
      <c r="Q39" s="5"/>
    </row>
    <row r="40" spans="1:17" s="4" customFormat="1" ht="16.5" customHeight="1">
      <c r="A40" s="35" t="s">
        <v>124</v>
      </c>
      <c r="B40" s="103" t="s">
        <v>125</v>
      </c>
      <c r="C40" s="98"/>
      <c r="D40" s="9">
        <v>2</v>
      </c>
      <c r="E40" s="99"/>
      <c r="F40" s="99"/>
      <c r="G40" s="100">
        <v>3</v>
      </c>
      <c r="H40" s="9">
        <f>G40*30</f>
        <v>90</v>
      </c>
      <c r="I40" s="79">
        <f>SUM(J40:L40)</f>
        <v>4</v>
      </c>
      <c r="J40" s="9">
        <v>4</v>
      </c>
      <c r="K40" s="9"/>
      <c r="L40" s="9"/>
      <c r="M40" s="9">
        <f>H40-I40</f>
        <v>86</v>
      </c>
      <c r="N40" s="34"/>
      <c r="O40" s="34">
        <v>4</v>
      </c>
      <c r="P40" s="66"/>
      <c r="Q40" s="5"/>
    </row>
    <row r="41" spans="1:17" s="4" customFormat="1" ht="16.5" customHeight="1">
      <c r="A41" s="35" t="s">
        <v>126</v>
      </c>
      <c r="B41" s="102" t="s">
        <v>127</v>
      </c>
      <c r="C41" s="9"/>
      <c r="D41" s="9">
        <v>2</v>
      </c>
      <c r="E41" s="9"/>
      <c r="F41" s="65"/>
      <c r="G41" s="100">
        <v>3</v>
      </c>
      <c r="H41" s="9">
        <f>G41*30</f>
        <v>90</v>
      </c>
      <c r="I41" s="79">
        <f>SUM(J41:L41)</f>
        <v>4</v>
      </c>
      <c r="J41" s="9">
        <v>4</v>
      </c>
      <c r="K41" s="9"/>
      <c r="L41" s="9"/>
      <c r="M41" s="9">
        <f>H41-I41</f>
        <v>86</v>
      </c>
      <c r="N41" s="34"/>
      <c r="O41" s="91">
        <v>4</v>
      </c>
      <c r="P41" s="69"/>
      <c r="Q41" s="5"/>
    </row>
    <row r="42" spans="1:17" s="4" customFormat="1" ht="16.5" customHeight="1">
      <c r="A42" s="35" t="s">
        <v>87</v>
      </c>
      <c r="B42" s="71" t="s">
        <v>128</v>
      </c>
      <c r="C42" s="9"/>
      <c r="D42" s="9">
        <v>2</v>
      </c>
      <c r="E42" s="9"/>
      <c r="F42" s="65"/>
      <c r="G42" s="100">
        <v>3</v>
      </c>
      <c r="H42" s="9">
        <f>G42*30</f>
        <v>90</v>
      </c>
      <c r="I42" s="79">
        <f>SUM(J42:L42)</f>
        <v>4</v>
      </c>
      <c r="J42" s="9">
        <v>4</v>
      </c>
      <c r="K42" s="9"/>
      <c r="L42" s="9"/>
      <c r="M42" s="9">
        <f>H42-I42</f>
        <v>86</v>
      </c>
      <c r="N42" s="34"/>
      <c r="O42" s="104">
        <v>4</v>
      </c>
      <c r="P42" s="89"/>
      <c r="Q42" s="5"/>
    </row>
    <row r="43" spans="1:16" s="4" customFormat="1" ht="16.5" customHeight="1">
      <c r="A43" s="35" t="s">
        <v>129</v>
      </c>
      <c r="B43" s="71" t="s">
        <v>130</v>
      </c>
      <c r="C43" s="9"/>
      <c r="D43" s="9"/>
      <c r="E43" s="9"/>
      <c r="F43" s="65"/>
      <c r="G43" s="100">
        <v>3</v>
      </c>
      <c r="H43" s="9">
        <f>G43*30</f>
        <v>90</v>
      </c>
      <c r="I43" s="101"/>
      <c r="J43" s="9"/>
      <c r="K43" s="9"/>
      <c r="L43" s="9"/>
      <c r="M43" s="9"/>
      <c r="N43" s="34"/>
      <c r="O43" s="77"/>
      <c r="P43" s="78"/>
    </row>
    <row r="44" spans="1:16" s="4" customFormat="1" ht="16.5" customHeight="1" thickBot="1">
      <c r="A44" s="251" t="s">
        <v>131</v>
      </c>
      <c r="B44" s="252"/>
      <c r="C44" s="119"/>
      <c r="D44" s="119"/>
      <c r="E44" s="119"/>
      <c r="F44" s="120"/>
      <c r="G44" s="121">
        <f>G42</f>
        <v>3</v>
      </c>
      <c r="H44" s="122">
        <f>H42</f>
        <v>90</v>
      </c>
      <c r="I44" s="122">
        <f>I42</f>
        <v>4</v>
      </c>
      <c r="J44" s="122">
        <f>J42</f>
        <v>4</v>
      </c>
      <c r="K44" s="122"/>
      <c r="L44" s="122">
        <f>L42</f>
        <v>0</v>
      </c>
      <c r="M44" s="122">
        <f>M42</f>
        <v>86</v>
      </c>
      <c r="N44" s="114">
        <f>SUM(N39:N43)</f>
        <v>0</v>
      </c>
      <c r="O44" s="115">
        <v>4</v>
      </c>
      <c r="P44" s="123">
        <f>SUM(P42:P43)</f>
        <v>0</v>
      </c>
    </row>
    <row r="45" spans="1:16" s="4" customFormat="1" ht="16.5" customHeight="1">
      <c r="A45" s="248" t="s">
        <v>132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50"/>
    </row>
    <row r="46" spans="1:16" s="105" customFormat="1" ht="15.75">
      <c r="A46" s="256" t="s">
        <v>149</v>
      </c>
      <c r="B46" s="257"/>
      <c r="C46" s="65"/>
      <c r="D46" s="65">
        <v>1</v>
      </c>
      <c r="E46" s="65"/>
      <c r="F46" s="65"/>
      <c r="G46" s="65">
        <v>4</v>
      </c>
      <c r="H46" s="65">
        <f>G46*30</f>
        <v>120</v>
      </c>
      <c r="I46" s="9">
        <v>4</v>
      </c>
      <c r="J46" s="9">
        <v>4</v>
      </c>
      <c r="K46" s="65"/>
      <c r="L46" s="65">
        <v>4</v>
      </c>
      <c r="M46" s="34">
        <f aca="true" t="shared" si="3" ref="M46:M54">H46-I46</f>
        <v>116</v>
      </c>
      <c r="N46" s="65">
        <v>4</v>
      </c>
      <c r="O46" s="65"/>
      <c r="P46" s="65"/>
    </row>
    <row r="47" spans="1:16" s="105" customFormat="1" ht="15.75" customHeight="1">
      <c r="A47" s="256" t="s">
        <v>150</v>
      </c>
      <c r="B47" s="257"/>
      <c r="C47" s="65"/>
      <c r="D47" s="65" t="s">
        <v>151</v>
      </c>
      <c r="E47" s="65"/>
      <c r="F47" s="65"/>
      <c r="G47" s="65">
        <v>16</v>
      </c>
      <c r="H47" s="65">
        <f>G47*30</f>
        <v>480</v>
      </c>
      <c r="I47" s="9">
        <v>16</v>
      </c>
      <c r="J47" s="65">
        <v>16</v>
      </c>
      <c r="K47" s="65"/>
      <c r="L47" s="65">
        <v>8</v>
      </c>
      <c r="M47" s="34">
        <f t="shared" si="3"/>
        <v>464</v>
      </c>
      <c r="N47" s="65"/>
      <c r="O47" s="65">
        <v>16</v>
      </c>
      <c r="P47" s="65"/>
    </row>
    <row r="48" spans="1:16" s="105" customFormat="1" ht="15.75">
      <c r="A48" s="35" t="s">
        <v>133</v>
      </c>
      <c r="B48" s="11" t="s">
        <v>92</v>
      </c>
      <c r="C48" s="9"/>
      <c r="D48" s="9">
        <v>1</v>
      </c>
      <c r="E48" s="9"/>
      <c r="F48" s="107"/>
      <c r="G48" s="65">
        <f aca="true" t="shared" si="4" ref="G46:G56">H48/30</f>
        <v>4</v>
      </c>
      <c r="H48" s="65">
        <v>120</v>
      </c>
      <c r="I48" s="9">
        <v>4</v>
      </c>
      <c r="J48" s="65">
        <v>4</v>
      </c>
      <c r="K48" s="65"/>
      <c r="L48" s="65"/>
      <c r="M48" s="34">
        <f t="shared" si="3"/>
        <v>116</v>
      </c>
      <c r="N48" s="65">
        <v>4</v>
      </c>
      <c r="O48" s="65"/>
      <c r="P48" s="65"/>
    </row>
    <row r="49" spans="1:16" s="105" customFormat="1" ht="31.5">
      <c r="A49" s="35" t="s">
        <v>134</v>
      </c>
      <c r="B49" s="11" t="s">
        <v>168</v>
      </c>
      <c r="C49" s="9"/>
      <c r="D49" s="9">
        <v>2</v>
      </c>
      <c r="E49" s="9"/>
      <c r="F49" s="9"/>
      <c r="G49" s="65">
        <f>H49/30</f>
        <v>4</v>
      </c>
      <c r="H49" s="65">
        <v>120</v>
      </c>
      <c r="I49" s="9">
        <v>4</v>
      </c>
      <c r="J49" s="65">
        <v>4</v>
      </c>
      <c r="K49" s="65"/>
      <c r="L49" s="65"/>
      <c r="M49" s="34">
        <f t="shared" si="3"/>
        <v>116</v>
      </c>
      <c r="N49" s="9"/>
      <c r="O49" s="9">
        <v>4</v>
      </c>
      <c r="P49" s="9"/>
    </row>
    <row r="50" spans="1:16" s="105" customFormat="1" ht="15.75">
      <c r="A50" s="35" t="s">
        <v>135</v>
      </c>
      <c r="B50" s="11" t="s">
        <v>136</v>
      </c>
      <c r="C50" s="9"/>
      <c r="D50" s="9">
        <v>2</v>
      </c>
      <c r="E50" s="9"/>
      <c r="F50" s="9"/>
      <c r="G50" s="65">
        <f t="shared" si="4"/>
        <v>4</v>
      </c>
      <c r="H50" s="9">
        <v>120</v>
      </c>
      <c r="I50" s="9">
        <v>4</v>
      </c>
      <c r="J50" s="9">
        <v>4</v>
      </c>
      <c r="K50" s="9"/>
      <c r="L50" s="9"/>
      <c r="M50" s="9">
        <f t="shared" si="3"/>
        <v>116</v>
      </c>
      <c r="N50" s="9"/>
      <c r="O50" s="9">
        <v>4</v>
      </c>
      <c r="P50" s="9"/>
    </row>
    <row r="51" spans="1:16" s="105" customFormat="1" ht="15.75">
      <c r="A51" s="35" t="s">
        <v>137</v>
      </c>
      <c r="B51" s="11" t="s">
        <v>138</v>
      </c>
      <c r="C51" s="9"/>
      <c r="D51" s="9">
        <v>2</v>
      </c>
      <c r="E51" s="9"/>
      <c r="F51" s="107"/>
      <c r="G51" s="65">
        <f t="shared" si="4"/>
        <v>4</v>
      </c>
      <c r="H51" s="34">
        <v>120</v>
      </c>
      <c r="I51" s="9">
        <v>4</v>
      </c>
      <c r="J51" s="34">
        <v>4</v>
      </c>
      <c r="K51" s="34"/>
      <c r="L51" s="34"/>
      <c r="M51" s="34">
        <f t="shared" si="3"/>
        <v>116</v>
      </c>
      <c r="N51" s="34"/>
      <c r="O51" s="108">
        <v>4</v>
      </c>
      <c r="P51" s="108"/>
    </row>
    <row r="52" spans="1:16" s="105" customFormat="1" ht="15.75">
      <c r="A52" s="35" t="s">
        <v>139</v>
      </c>
      <c r="B52" s="109" t="s">
        <v>86</v>
      </c>
      <c r="C52" s="9"/>
      <c r="D52" s="9">
        <v>1</v>
      </c>
      <c r="E52" s="9"/>
      <c r="F52" s="107"/>
      <c r="G52" s="65">
        <f>H52/30</f>
        <v>4</v>
      </c>
      <c r="H52" s="65">
        <v>120</v>
      </c>
      <c r="I52" s="9">
        <v>4</v>
      </c>
      <c r="J52" s="65">
        <v>4</v>
      </c>
      <c r="K52" s="65"/>
      <c r="L52" s="65"/>
      <c r="M52" s="34">
        <f t="shared" si="3"/>
        <v>116</v>
      </c>
      <c r="N52" s="65">
        <v>4</v>
      </c>
      <c r="O52" s="108"/>
      <c r="P52" s="108"/>
    </row>
    <row r="53" spans="1:16" s="105" customFormat="1" ht="15.75">
      <c r="A53" s="35" t="s">
        <v>140</v>
      </c>
      <c r="B53" s="11" t="s">
        <v>141</v>
      </c>
      <c r="C53" s="9"/>
      <c r="D53" s="9">
        <v>2</v>
      </c>
      <c r="E53" s="9"/>
      <c r="F53" s="9"/>
      <c r="G53" s="65">
        <f>H53/30</f>
        <v>4</v>
      </c>
      <c r="H53" s="9">
        <v>120</v>
      </c>
      <c r="I53" s="9">
        <v>4</v>
      </c>
      <c r="J53" s="9">
        <v>4</v>
      </c>
      <c r="K53" s="9"/>
      <c r="L53" s="9"/>
      <c r="M53" s="9">
        <f t="shared" si="3"/>
        <v>116</v>
      </c>
      <c r="N53" s="9"/>
      <c r="O53" s="9">
        <v>4</v>
      </c>
      <c r="P53" s="9"/>
    </row>
    <row r="54" spans="1:16" s="105" customFormat="1" ht="15.75">
      <c r="A54" s="35" t="s">
        <v>142</v>
      </c>
      <c r="B54" s="11" t="s">
        <v>169</v>
      </c>
      <c r="C54" s="9"/>
      <c r="D54" s="9">
        <v>2</v>
      </c>
      <c r="E54" s="9"/>
      <c r="F54" s="107"/>
      <c r="G54" s="65">
        <f>H54/30</f>
        <v>4</v>
      </c>
      <c r="H54" s="9">
        <v>120</v>
      </c>
      <c r="I54" s="34">
        <v>4</v>
      </c>
      <c r="J54" s="34">
        <v>4</v>
      </c>
      <c r="K54" s="34"/>
      <c r="L54" s="34"/>
      <c r="M54" s="34">
        <f t="shared" si="3"/>
        <v>116</v>
      </c>
      <c r="N54" s="34"/>
      <c r="O54" s="34">
        <v>4</v>
      </c>
      <c r="P54" s="34"/>
    </row>
    <row r="55" spans="1:16" s="105" customFormat="1" ht="15.75">
      <c r="A55" s="35" t="s">
        <v>143</v>
      </c>
      <c r="B55" s="110" t="s">
        <v>144</v>
      </c>
      <c r="C55" s="9"/>
      <c r="D55" s="9"/>
      <c r="E55" s="9"/>
      <c r="F55" s="107"/>
      <c r="G55" s="65"/>
      <c r="H55" s="34"/>
      <c r="I55" s="9"/>
      <c r="J55" s="34"/>
      <c r="K55" s="34"/>
      <c r="L55" s="34"/>
      <c r="M55" s="34"/>
      <c r="N55" s="34"/>
      <c r="O55" s="108"/>
      <c r="P55" s="108"/>
    </row>
    <row r="56" spans="1:16" s="105" customFormat="1" ht="15.75">
      <c r="A56" s="35" t="s">
        <v>145</v>
      </c>
      <c r="B56" s="110" t="s">
        <v>144</v>
      </c>
      <c r="C56" s="111"/>
      <c r="D56" s="106">
        <v>1</v>
      </c>
      <c r="E56" s="111"/>
      <c r="F56" s="111"/>
      <c r="G56" s="65">
        <f t="shared" si="4"/>
        <v>4</v>
      </c>
      <c r="H56" s="65">
        <v>120</v>
      </c>
      <c r="I56" s="34"/>
      <c r="J56" s="34"/>
      <c r="K56" s="34"/>
      <c r="L56" s="34">
        <v>4</v>
      </c>
      <c r="M56" s="34">
        <f>H56-I56</f>
        <v>120</v>
      </c>
      <c r="N56" s="34">
        <v>4</v>
      </c>
      <c r="O56" s="34"/>
      <c r="P56" s="34"/>
    </row>
    <row r="57" spans="1:16" s="105" customFormat="1" ht="15.75">
      <c r="A57" s="35" t="s">
        <v>146</v>
      </c>
      <c r="B57" s="110" t="s">
        <v>144</v>
      </c>
      <c r="C57" s="111"/>
      <c r="D57" s="106">
        <v>2</v>
      </c>
      <c r="E57" s="112"/>
      <c r="F57" s="111"/>
      <c r="G57" s="65">
        <v>8</v>
      </c>
      <c r="H57" s="9">
        <v>240</v>
      </c>
      <c r="I57" s="34"/>
      <c r="J57" s="34"/>
      <c r="K57" s="34"/>
      <c r="L57" s="34">
        <v>8</v>
      </c>
      <c r="M57" s="34">
        <f>H57-I57</f>
        <v>240</v>
      </c>
      <c r="N57" s="34"/>
      <c r="O57" s="65">
        <v>4</v>
      </c>
      <c r="P57" s="65"/>
    </row>
    <row r="58" spans="1:16" s="105" customFormat="1" ht="16.5" thickBot="1">
      <c r="A58" s="306" t="s">
        <v>147</v>
      </c>
      <c r="B58" s="307"/>
      <c r="C58" s="113"/>
      <c r="D58" s="70"/>
      <c r="E58" s="70"/>
      <c r="F58" s="70"/>
      <c r="G58" s="70">
        <f aca="true" t="shared" si="5" ref="G58:O58">SUM(G46:G47)</f>
        <v>20</v>
      </c>
      <c r="H58" s="70">
        <f t="shared" si="5"/>
        <v>600</v>
      </c>
      <c r="I58" s="70">
        <f t="shared" si="5"/>
        <v>20</v>
      </c>
      <c r="J58" s="70">
        <f t="shared" si="5"/>
        <v>20</v>
      </c>
      <c r="K58" s="70">
        <f t="shared" si="5"/>
        <v>0</v>
      </c>
      <c r="L58" s="70">
        <f t="shared" si="5"/>
        <v>12</v>
      </c>
      <c r="M58" s="70">
        <f t="shared" si="5"/>
        <v>580</v>
      </c>
      <c r="N58" s="70">
        <f t="shared" si="5"/>
        <v>4</v>
      </c>
      <c r="O58" s="70">
        <f t="shared" si="5"/>
        <v>16</v>
      </c>
      <c r="P58" s="70"/>
    </row>
    <row r="59" spans="1:17" s="4" customFormat="1" ht="16.5" customHeight="1" thickBot="1">
      <c r="A59" s="304" t="s">
        <v>88</v>
      </c>
      <c r="B59" s="305"/>
      <c r="C59" s="83"/>
      <c r="D59" s="83"/>
      <c r="E59" s="83"/>
      <c r="F59" s="83"/>
      <c r="G59" s="124">
        <f>SUM(G16,G29,G32,G35,G44,G58)</f>
        <v>90</v>
      </c>
      <c r="H59" s="124">
        <f>SUM(H16,H29,H32,H35,H44,H58)</f>
        <v>2700</v>
      </c>
      <c r="I59" s="12">
        <f aca="true" t="shared" si="6" ref="H59:M59">SUM(I16,I29,I32,I35)</f>
        <v>48</v>
      </c>
      <c r="J59" s="12">
        <f t="shared" si="6"/>
        <v>40</v>
      </c>
      <c r="K59" s="12">
        <f t="shared" si="6"/>
        <v>0</v>
      </c>
      <c r="L59" s="12">
        <f t="shared" si="6"/>
        <v>12</v>
      </c>
      <c r="M59" s="12">
        <f t="shared" si="6"/>
        <v>666</v>
      </c>
      <c r="N59" s="82">
        <f>SUM(N16,N29,N32,N35,N44,N58)</f>
        <v>36</v>
      </c>
      <c r="O59" s="82">
        <f>SUM(O16,O29,O32,O35,O44,O58)</f>
        <v>44</v>
      </c>
      <c r="P59" s="12"/>
      <c r="Q59" s="5"/>
    </row>
    <row r="60" spans="1:16" ht="16.5" customHeight="1" hidden="1" thickBot="1">
      <c r="A60" s="301" t="s">
        <v>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3"/>
      <c r="N60" s="12"/>
      <c r="O60" s="12"/>
      <c r="P60" s="12"/>
    </row>
    <row r="61" spans="1:16" ht="16.5" customHeight="1" thickBot="1">
      <c r="A61" s="286" t="s">
        <v>6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9"/>
      <c r="N61" s="7"/>
      <c r="O61" s="8"/>
      <c r="P61" s="8"/>
    </row>
    <row r="62" spans="1:16" ht="16.5" customHeight="1" thickBot="1">
      <c r="A62" s="286" t="s">
        <v>2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10">
        <f>COUNTIF(C11:C57,"=1")</f>
        <v>2</v>
      </c>
      <c r="O62" s="8">
        <f>COUNTIF(C11:C47,"=2")</f>
        <v>1</v>
      </c>
      <c r="P62" s="8"/>
    </row>
    <row r="63" spans="1:16" ht="16.5" customHeight="1" thickBot="1">
      <c r="A63" s="286" t="s">
        <v>0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8"/>
      <c r="N63" s="7">
        <f>COUNTIF(D11:D47,"=1")</f>
        <v>4</v>
      </c>
      <c r="O63" s="8">
        <f>COUNTIF(D11:D47,"=2")</f>
        <v>4</v>
      </c>
      <c r="P63" s="8"/>
    </row>
    <row r="64" spans="1:15" ht="16.5" customHeight="1" thickBot="1">
      <c r="A64" s="286" t="s">
        <v>34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8"/>
      <c r="N64" s="297"/>
      <c r="O64" s="298"/>
    </row>
    <row r="65" spans="1:16" ht="16.5" customHeight="1">
      <c r="A65" s="290" t="s">
        <v>155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50"/>
    </row>
    <row r="66" spans="1:16" ht="33" customHeight="1" thickBot="1">
      <c r="A66" s="127" t="s">
        <v>156</v>
      </c>
      <c r="B66" s="128" t="s">
        <v>152</v>
      </c>
      <c r="C66" s="129">
        <v>2</v>
      </c>
      <c r="D66" s="129">
        <v>1</v>
      </c>
      <c r="E66" s="129"/>
      <c r="F66" s="129"/>
      <c r="G66" s="129">
        <v>6</v>
      </c>
      <c r="H66" s="129">
        <f>G66*30</f>
        <v>180</v>
      </c>
      <c r="I66" s="129">
        <v>32</v>
      </c>
      <c r="J66" s="129"/>
      <c r="K66" s="129"/>
      <c r="L66" s="129" t="s">
        <v>153</v>
      </c>
      <c r="M66" s="129">
        <f>H66-I66</f>
        <v>148</v>
      </c>
      <c r="N66" s="130" t="s">
        <v>154</v>
      </c>
      <c r="O66" s="130" t="s">
        <v>154</v>
      </c>
      <c r="P66" s="131"/>
    </row>
    <row r="67" spans="1:15" ht="16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26"/>
    </row>
    <row r="68" spans="2:11" ht="18.75">
      <c r="B68" s="37" t="s">
        <v>98</v>
      </c>
      <c r="C68" s="258"/>
      <c r="D68" s="259"/>
      <c r="E68" s="259"/>
      <c r="F68" s="259"/>
      <c r="G68" s="259"/>
      <c r="H68" s="244" t="s">
        <v>99</v>
      </c>
      <c r="I68" s="245"/>
      <c r="J68" s="245"/>
      <c r="K68" s="245"/>
    </row>
    <row r="69" spans="2:11" ht="12.75">
      <c r="B69" s="23"/>
      <c r="H69" s="38"/>
      <c r="I69" s="38"/>
      <c r="J69" s="38"/>
      <c r="K69" s="38"/>
    </row>
    <row r="70" spans="2:11" ht="18.75" customHeight="1">
      <c r="B70" s="80" t="s">
        <v>90</v>
      </c>
      <c r="C70" s="258"/>
      <c r="D70" s="259"/>
      <c r="E70" s="259"/>
      <c r="F70" s="259"/>
      <c r="G70" s="259"/>
      <c r="H70" s="244" t="s">
        <v>91</v>
      </c>
      <c r="I70" s="245"/>
      <c r="J70" s="245"/>
      <c r="K70" s="245"/>
    </row>
    <row r="71" ht="7.5" customHeight="1"/>
    <row r="73" spans="2:11" ht="18.75">
      <c r="B73" s="86" t="s">
        <v>105</v>
      </c>
      <c r="C73" s="258"/>
      <c r="D73" s="259"/>
      <c r="E73" s="259"/>
      <c r="F73" s="259"/>
      <c r="G73" s="259"/>
      <c r="H73" s="244" t="s">
        <v>91</v>
      </c>
      <c r="I73" s="245"/>
      <c r="J73" s="245"/>
      <c r="K73" s="245"/>
    </row>
  </sheetData>
  <sheetProtection/>
  <mergeCells count="52">
    <mergeCell ref="A17:P17"/>
    <mergeCell ref="B30:P30"/>
    <mergeCell ref="A33:P33"/>
    <mergeCell ref="N64:O64"/>
    <mergeCell ref="A29:B29"/>
    <mergeCell ref="A32:B32"/>
    <mergeCell ref="A60:M60"/>
    <mergeCell ref="A35:B35"/>
    <mergeCell ref="A59:B59"/>
    <mergeCell ref="A58:B58"/>
    <mergeCell ref="C68:G68"/>
    <mergeCell ref="H70:K70"/>
    <mergeCell ref="A64:M64"/>
    <mergeCell ref="A61:M61"/>
    <mergeCell ref="A63:M63"/>
    <mergeCell ref="A62:M62"/>
    <mergeCell ref="H68:K68"/>
    <mergeCell ref="A65:P65"/>
    <mergeCell ref="A9:P9"/>
    <mergeCell ref="G2:G7"/>
    <mergeCell ref="H2:M2"/>
    <mergeCell ref="J5:J7"/>
    <mergeCell ref="K5:K7"/>
    <mergeCell ref="L5:L7"/>
    <mergeCell ref="N2:P3"/>
    <mergeCell ref="H3:H7"/>
    <mergeCell ref="I3:L3"/>
    <mergeCell ref="M3:M7"/>
    <mergeCell ref="J4:L4"/>
    <mergeCell ref="A1:O1"/>
    <mergeCell ref="A2:A7"/>
    <mergeCell ref="B2:B7"/>
    <mergeCell ref="C2:F2"/>
    <mergeCell ref="A10:P10"/>
    <mergeCell ref="N6:P6"/>
    <mergeCell ref="E4:E7"/>
    <mergeCell ref="F4:F7"/>
    <mergeCell ref="I4:I7"/>
    <mergeCell ref="N4:O4"/>
    <mergeCell ref="C3:C7"/>
    <mergeCell ref="D3:D7"/>
    <mergeCell ref="E3:F3"/>
    <mergeCell ref="H73:K73"/>
    <mergeCell ref="A36:P36"/>
    <mergeCell ref="A37:P37"/>
    <mergeCell ref="A44:B44"/>
    <mergeCell ref="A38:P38"/>
    <mergeCell ref="A45:P45"/>
    <mergeCell ref="A46:B46"/>
    <mergeCell ref="A47:B47"/>
    <mergeCell ref="C73:G73"/>
    <mergeCell ref="C70:G70"/>
  </mergeCells>
  <printOptions/>
  <pageMargins left="0.5905511811023623" right="0.35433070866141736" top="0.1968503937007874" bottom="0.1968503937007874" header="0" footer="0.11811023622047245"/>
  <pageSetup blackAndWhite="1" horizontalDpi="600" verticalDpi="600" orientation="landscape" paperSize="9" scale="78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2020-04-29T07:08:03Z</cp:lastPrinted>
  <dcterms:created xsi:type="dcterms:W3CDTF">1998-03-25T14:18:11Z</dcterms:created>
  <dcterms:modified xsi:type="dcterms:W3CDTF">2020-05-07T12:11:11Z</dcterms:modified>
  <cp:category/>
  <cp:version/>
  <cp:contentType/>
  <cp:contentStatus/>
</cp:coreProperties>
</file>